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1" sheetId="2" r:id="rId1"/>
    <sheet name="2020" sheetId="1" state="hidden" r:id="rId2"/>
  </sheets>
  <definedNames>
    <definedName name="_xlnm.Print_Titles" localSheetId="1">'2020'!$7:$9</definedName>
    <definedName name="_xlnm.Print_Titles" localSheetId="0">'2021'!$7:$9</definedName>
    <definedName name="_xlnm.Print_Area" localSheetId="1">'2020'!$A$1:$I$404</definedName>
    <definedName name="_xlnm.Print_Area" localSheetId="0">'2021'!$A$1:$O$846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I343" i="2" l="1"/>
  <c r="M213" i="2" l="1"/>
  <c r="P16" i="2" l="1"/>
  <c r="P26" i="2"/>
  <c r="P31" i="2"/>
  <c r="P168" i="2" l="1"/>
  <c r="P169" i="2"/>
  <c r="P170" i="2"/>
  <c r="P171" i="2"/>
  <c r="P12" i="2"/>
  <c r="P13" i="2"/>
  <c r="P14" i="2"/>
  <c r="P15" i="2"/>
  <c r="P17" i="2"/>
  <c r="P18" i="2"/>
  <c r="P19" i="2"/>
  <c r="P20" i="2"/>
  <c r="P21" i="2"/>
  <c r="P22" i="2"/>
  <c r="P23" i="2"/>
  <c r="P24" i="2"/>
  <c r="P25" i="2"/>
  <c r="P27" i="2"/>
  <c r="P28" i="2"/>
  <c r="P29" i="2"/>
  <c r="P32" i="2"/>
  <c r="P33" i="2"/>
  <c r="P34" i="2"/>
  <c r="P35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3" i="2"/>
  <c r="P84" i="2"/>
  <c r="P85" i="2"/>
  <c r="P86" i="2"/>
  <c r="P87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9" i="2"/>
  <c r="P110" i="2"/>
  <c r="P111" i="2"/>
  <c r="P112" i="2"/>
  <c r="P113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5" i="2"/>
  <c r="P136" i="2"/>
  <c r="P137" i="2"/>
  <c r="P138" i="2"/>
  <c r="P139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1" i="2"/>
  <c r="P162" i="2"/>
  <c r="P163" i="2"/>
  <c r="P164" i="2"/>
  <c r="P165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7" i="2"/>
  <c r="P188" i="2"/>
  <c r="P189" i="2"/>
  <c r="P190" i="2"/>
  <c r="P191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3" i="2"/>
  <c r="P214" i="2"/>
  <c r="P215" i="2"/>
  <c r="P216" i="2"/>
  <c r="P217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9" i="2"/>
  <c r="P240" i="2"/>
  <c r="P241" i="2"/>
  <c r="P242" i="2"/>
  <c r="P243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5" i="2"/>
  <c r="P266" i="2"/>
  <c r="P267" i="2"/>
  <c r="P268" i="2"/>
  <c r="P269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1" i="2"/>
  <c r="P292" i="2"/>
  <c r="P293" i="2"/>
  <c r="P294" i="2"/>
  <c r="P295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7" i="2"/>
  <c r="P318" i="2"/>
  <c r="P319" i="2"/>
  <c r="P320" i="2"/>
  <c r="P321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9" i="2"/>
  <c r="P370" i="2"/>
  <c r="P371" i="2"/>
  <c r="P372" i="2"/>
  <c r="P373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5" i="2"/>
  <c r="P396" i="2"/>
  <c r="P397" i="2"/>
  <c r="P398" i="2"/>
  <c r="P399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1" i="2"/>
  <c r="P422" i="2"/>
  <c r="P423" i="2"/>
  <c r="P424" i="2"/>
  <c r="P425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7" i="2"/>
  <c r="P448" i="2"/>
  <c r="P449" i="2"/>
  <c r="P450" i="2"/>
  <c r="P451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3" i="2"/>
  <c r="P474" i="2"/>
  <c r="P475" i="2"/>
  <c r="P476" i="2"/>
  <c r="P477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9" i="2"/>
  <c r="P500" i="2"/>
  <c r="P501" i="2"/>
  <c r="P502" i="2"/>
  <c r="P503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5" i="2"/>
  <c r="P526" i="2"/>
  <c r="P527" i="2"/>
  <c r="P528" i="2"/>
  <c r="P529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1" i="2"/>
  <c r="P552" i="2"/>
  <c r="P553" i="2"/>
  <c r="P554" i="2"/>
  <c r="P555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7" i="2"/>
  <c r="P578" i="2"/>
  <c r="P579" i="2"/>
  <c r="P580" i="2"/>
  <c r="P581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3" i="2"/>
  <c r="P604" i="2"/>
  <c r="P605" i="2"/>
  <c r="P606" i="2"/>
  <c r="P607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9" i="2"/>
  <c r="P630" i="2"/>
  <c r="P631" i="2"/>
  <c r="P632" i="2"/>
  <c r="P633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5" i="2"/>
  <c r="P656" i="2"/>
  <c r="P657" i="2"/>
  <c r="P658" i="2"/>
  <c r="P659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1" i="2"/>
  <c r="P682" i="2"/>
  <c r="P683" i="2"/>
  <c r="P684" i="2"/>
  <c r="P685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7" i="2"/>
  <c r="P708" i="2"/>
  <c r="P709" i="2"/>
  <c r="P710" i="2"/>
  <c r="P711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3" i="2"/>
  <c r="P734" i="2"/>
  <c r="P735" i="2"/>
  <c r="P736" i="2"/>
  <c r="P737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9" i="2"/>
  <c r="P760" i="2"/>
  <c r="P761" i="2"/>
  <c r="P762" i="2"/>
  <c r="P763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5" i="2"/>
  <c r="P786" i="2"/>
  <c r="P787" i="2"/>
  <c r="P788" i="2"/>
  <c r="P789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1" i="2"/>
  <c r="P812" i="2"/>
  <c r="P813" i="2"/>
  <c r="P814" i="2"/>
  <c r="P815" i="2"/>
  <c r="D56" i="2" l="1"/>
  <c r="H819" i="2" l="1"/>
  <c r="M347" i="2"/>
  <c r="M841" i="2" s="1"/>
  <c r="L347" i="2"/>
  <c r="L841" i="2" s="1"/>
  <c r="K347" i="2"/>
  <c r="I347" i="2"/>
  <c r="I841" i="2" s="1"/>
  <c r="H347" i="2"/>
  <c r="H841" i="2" s="1"/>
  <c r="G347" i="2"/>
  <c r="E347" i="2"/>
  <c r="D347" i="2"/>
  <c r="M346" i="2"/>
  <c r="M840" i="2" s="1"/>
  <c r="L346" i="2"/>
  <c r="L840" i="2" s="1"/>
  <c r="K346" i="2"/>
  <c r="I346" i="2"/>
  <c r="I840" i="2" s="1"/>
  <c r="H346" i="2"/>
  <c r="H840" i="2" s="1"/>
  <c r="G346" i="2"/>
  <c r="E346" i="2"/>
  <c r="E840" i="2" s="1"/>
  <c r="P840" i="2" s="1"/>
  <c r="D346" i="2"/>
  <c r="M345" i="2"/>
  <c r="M839" i="2" s="1"/>
  <c r="L345" i="2"/>
  <c r="L839" i="2" s="1"/>
  <c r="K345" i="2"/>
  <c r="I345" i="2"/>
  <c r="I839" i="2" s="1"/>
  <c r="H345" i="2"/>
  <c r="H839" i="2" s="1"/>
  <c r="G345" i="2"/>
  <c r="G839" i="2" s="1"/>
  <c r="E345" i="2"/>
  <c r="D345" i="2"/>
  <c r="D839" i="2" s="1"/>
  <c r="M344" i="2"/>
  <c r="M838" i="2" s="1"/>
  <c r="L344" i="2"/>
  <c r="L838" i="2" s="1"/>
  <c r="K344" i="2"/>
  <c r="I344" i="2"/>
  <c r="H344" i="2"/>
  <c r="H838" i="2" s="1"/>
  <c r="G344" i="2"/>
  <c r="G838" i="2" s="1"/>
  <c r="E344" i="2"/>
  <c r="D344" i="2"/>
  <c r="D838" i="2" s="1"/>
  <c r="M343" i="2"/>
  <c r="M837" i="2" s="1"/>
  <c r="L343" i="2"/>
  <c r="L837" i="2" s="1"/>
  <c r="K343" i="2"/>
  <c r="I837" i="2"/>
  <c r="H343" i="2"/>
  <c r="H837" i="2" s="1"/>
  <c r="G343" i="2"/>
  <c r="E343" i="2"/>
  <c r="P343" i="2" s="1"/>
  <c r="D343" i="2"/>
  <c r="M341" i="2"/>
  <c r="M835" i="2" s="1"/>
  <c r="L341" i="2"/>
  <c r="L835" i="2" s="1"/>
  <c r="K341" i="2"/>
  <c r="I341" i="2"/>
  <c r="I835" i="2" s="1"/>
  <c r="H341" i="2"/>
  <c r="H835" i="2" s="1"/>
  <c r="G341" i="2"/>
  <c r="G835" i="2" s="1"/>
  <c r="E341" i="2"/>
  <c r="D341" i="2"/>
  <c r="M340" i="2"/>
  <c r="M834" i="2" s="1"/>
  <c r="L340" i="2"/>
  <c r="L834" i="2" s="1"/>
  <c r="K340" i="2"/>
  <c r="I340" i="2"/>
  <c r="I834" i="2" s="1"/>
  <c r="H340" i="2"/>
  <c r="H834" i="2" s="1"/>
  <c r="G340" i="2"/>
  <c r="G834" i="2" s="1"/>
  <c r="E340" i="2"/>
  <c r="D340" i="2"/>
  <c r="M339" i="2"/>
  <c r="M833" i="2" s="1"/>
  <c r="L339" i="2"/>
  <c r="L833" i="2" s="1"/>
  <c r="K339" i="2"/>
  <c r="I339" i="2"/>
  <c r="I833" i="2" s="1"/>
  <c r="H339" i="2"/>
  <c r="H833" i="2" s="1"/>
  <c r="G339" i="2"/>
  <c r="E339" i="2"/>
  <c r="D339" i="2"/>
  <c r="M338" i="2"/>
  <c r="M832" i="2" s="1"/>
  <c r="L338" i="2"/>
  <c r="L832" i="2" s="1"/>
  <c r="K338" i="2"/>
  <c r="I338" i="2"/>
  <c r="I832" i="2" s="1"/>
  <c r="H338" i="2"/>
  <c r="H832" i="2" s="1"/>
  <c r="G338" i="2"/>
  <c r="E338" i="2"/>
  <c r="E832" i="2" s="1"/>
  <c r="P832" i="2" s="1"/>
  <c r="D338" i="2"/>
  <c r="M337" i="2"/>
  <c r="M831" i="2" s="1"/>
  <c r="L337" i="2"/>
  <c r="L831" i="2" s="1"/>
  <c r="K337" i="2"/>
  <c r="I337" i="2"/>
  <c r="I831" i="2" s="1"/>
  <c r="H337" i="2"/>
  <c r="H831" i="2" s="1"/>
  <c r="G337" i="2"/>
  <c r="G831" i="2" s="1"/>
  <c r="E337" i="2"/>
  <c r="D337" i="2"/>
  <c r="M336" i="2"/>
  <c r="M830" i="2" s="1"/>
  <c r="L336" i="2"/>
  <c r="L830" i="2" s="1"/>
  <c r="K336" i="2"/>
  <c r="I336" i="2"/>
  <c r="I830" i="2" s="1"/>
  <c r="H336" i="2"/>
  <c r="H830" i="2" s="1"/>
  <c r="G336" i="2"/>
  <c r="G830" i="2" s="1"/>
  <c r="E336" i="2"/>
  <c r="D336" i="2"/>
  <c r="M335" i="2"/>
  <c r="M829" i="2" s="1"/>
  <c r="L335" i="2"/>
  <c r="L829" i="2" s="1"/>
  <c r="K335" i="2"/>
  <c r="I335" i="2"/>
  <c r="I829" i="2" s="1"/>
  <c r="H335" i="2"/>
  <c r="H829" i="2" s="1"/>
  <c r="G335" i="2"/>
  <c r="E335" i="2"/>
  <c r="D335" i="2"/>
  <c r="M334" i="2"/>
  <c r="M828" i="2" s="1"/>
  <c r="L334" i="2"/>
  <c r="L828" i="2" s="1"/>
  <c r="K334" i="2"/>
  <c r="I334" i="2"/>
  <c r="I828" i="2" s="1"/>
  <c r="H334" i="2"/>
  <c r="H828" i="2" s="1"/>
  <c r="G334" i="2"/>
  <c r="E334" i="2"/>
  <c r="D334" i="2"/>
  <c r="M333" i="2"/>
  <c r="M827" i="2" s="1"/>
  <c r="L333" i="2"/>
  <c r="L827" i="2" s="1"/>
  <c r="K333" i="2"/>
  <c r="I333" i="2"/>
  <c r="I827" i="2" s="1"/>
  <c r="H333" i="2"/>
  <c r="H827" i="2" s="1"/>
  <c r="G333" i="2"/>
  <c r="G827" i="2" s="1"/>
  <c r="E333" i="2"/>
  <c r="D333" i="2"/>
  <c r="M332" i="2"/>
  <c r="M826" i="2" s="1"/>
  <c r="L332" i="2"/>
  <c r="L826" i="2" s="1"/>
  <c r="K332" i="2"/>
  <c r="I332" i="2"/>
  <c r="I826" i="2" s="1"/>
  <c r="H332" i="2"/>
  <c r="H826" i="2" s="1"/>
  <c r="G332" i="2"/>
  <c r="G826" i="2" s="1"/>
  <c r="E332" i="2"/>
  <c r="D332" i="2"/>
  <c r="M331" i="2"/>
  <c r="M825" i="2" s="1"/>
  <c r="L331" i="2"/>
  <c r="L825" i="2" s="1"/>
  <c r="K331" i="2"/>
  <c r="I331" i="2"/>
  <c r="I825" i="2" s="1"/>
  <c r="H331" i="2"/>
  <c r="H825" i="2" s="1"/>
  <c r="G331" i="2"/>
  <c r="E331" i="2"/>
  <c r="D331" i="2"/>
  <c r="M330" i="2"/>
  <c r="M824" i="2" s="1"/>
  <c r="L330" i="2"/>
  <c r="L824" i="2" s="1"/>
  <c r="K330" i="2"/>
  <c r="I330" i="2"/>
  <c r="I824" i="2" s="1"/>
  <c r="H330" i="2"/>
  <c r="H824" i="2" s="1"/>
  <c r="G330" i="2"/>
  <c r="E330" i="2"/>
  <c r="D330" i="2"/>
  <c r="M329" i="2"/>
  <c r="M823" i="2" s="1"/>
  <c r="L329" i="2"/>
  <c r="L823" i="2" s="1"/>
  <c r="K329" i="2"/>
  <c r="I329" i="2"/>
  <c r="I823" i="2" s="1"/>
  <c r="H329" i="2"/>
  <c r="H823" i="2" s="1"/>
  <c r="G329" i="2"/>
  <c r="G823" i="2" s="1"/>
  <c r="E329" i="2"/>
  <c r="D329" i="2"/>
  <c r="M328" i="2"/>
  <c r="M822" i="2" s="1"/>
  <c r="L328" i="2"/>
  <c r="L822" i="2" s="1"/>
  <c r="K328" i="2"/>
  <c r="I328" i="2"/>
  <c r="I822" i="2" s="1"/>
  <c r="H328" i="2"/>
  <c r="H822" i="2" s="1"/>
  <c r="G328" i="2"/>
  <c r="G822" i="2" s="1"/>
  <c r="E328" i="2"/>
  <c r="D328" i="2"/>
  <c r="M327" i="2"/>
  <c r="M821" i="2" s="1"/>
  <c r="L327" i="2"/>
  <c r="L821" i="2" s="1"/>
  <c r="K327" i="2"/>
  <c r="I327" i="2"/>
  <c r="I821" i="2" s="1"/>
  <c r="H327" i="2"/>
  <c r="H821" i="2" s="1"/>
  <c r="G327" i="2"/>
  <c r="E327" i="2"/>
  <c r="D327" i="2"/>
  <c r="M326" i="2"/>
  <c r="M820" i="2" s="1"/>
  <c r="L326" i="2"/>
  <c r="L820" i="2" s="1"/>
  <c r="K326" i="2"/>
  <c r="I326" i="2"/>
  <c r="I820" i="2" s="1"/>
  <c r="H326" i="2"/>
  <c r="H820" i="2" s="1"/>
  <c r="G326" i="2"/>
  <c r="E326" i="2"/>
  <c r="D326" i="2"/>
  <c r="M325" i="2"/>
  <c r="M819" i="2" s="1"/>
  <c r="L325" i="2"/>
  <c r="L819" i="2" s="1"/>
  <c r="K325" i="2"/>
  <c r="J325" i="2" s="1"/>
  <c r="I325" i="2"/>
  <c r="I819" i="2" s="1"/>
  <c r="H325" i="2"/>
  <c r="G325" i="2"/>
  <c r="G819" i="2" s="1"/>
  <c r="E325" i="2"/>
  <c r="D325" i="2"/>
  <c r="M324" i="2"/>
  <c r="M818" i="2" s="1"/>
  <c r="L324" i="2"/>
  <c r="L818" i="2" s="1"/>
  <c r="K324" i="2"/>
  <c r="K818" i="2" s="1"/>
  <c r="I324" i="2"/>
  <c r="I818" i="2" s="1"/>
  <c r="H324" i="2"/>
  <c r="H818" i="2" s="1"/>
  <c r="G324" i="2"/>
  <c r="G818" i="2" s="1"/>
  <c r="E324" i="2"/>
  <c r="D324" i="2"/>
  <c r="D818" i="2" s="1"/>
  <c r="J425" i="2"/>
  <c r="O425" i="2" s="1"/>
  <c r="F425" i="2"/>
  <c r="N425" i="2" s="1"/>
  <c r="J424" i="2"/>
  <c r="O424" i="2" s="1"/>
  <c r="F424" i="2"/>
  <c r="N424" i="2" s="1"/>
  <c r="J423" i="2"/>
  <c r="O423" i="2" s="1"/>
  <c r="F423" i="2"/>
  <c r="N423" i="2" s="1"/>
  <c r="J422" i="2"/>
  <c r="O422" i="2" s="1"/>
  <c r="F422" i="2"/>
  <c r="N422" i="2" s="1"/>
  <c r="J421" i="2"/>
  <c r="O421" i="2" s="1"/>
  <c r="F421" i="2"/>
  <c r="N421" i="2" s="1"/>
  <c r="M420" i="2"/>
  <c r="L420" i="2"/>
  <c r="K420" i="2"/>
  <c r="I420" i="2"/>
  <c r="H420" i="2"/>
  <c r="G420" i="2"/>
  <c r="E420" i="2"/>
  <c r="P420" i="2" s="1"/>
  <c r="D420" i="2"/>
  <c r="J419" i="2"/>
  <c r="O419" i="2" s="1"/>
  <c r="F419" i="2"/>
  <c r="N419" i="2" s="1"/>
  <c r="J418" i="2"/>
  <c r="O418" i="2" s="1"/>
  <c r="F418" i="2"/>
  <c r="N418" i="2" s="1"/>
  <c r="J417" i="2"/>
  <c r="O417" i="2" s="1"/>
  <c r="F417" i="2"/>
  <c r="N417" i="2" s="1"/>
  <c r="J416" i="2"/>
  <c r="O416" i="2" s="1"/>
  <c r="F416" i="2"/>
  <c r="N416" i="2" s="1"/>
  <c r="J415" i="2"/>
  <c r="O415" i="2" s="1"/>
  <c r="F415" i="2"/>
  <c r="N415" i="2" s="1"/>
  <c r="J414" i="2"/>
  <c r="O414" i="2" s="1"/>
  <c r="F414" i="2"/>
  <c r="N414" i="2" s="1"/>
  <c r="J413" i="2"/>
  <c r="O413" i="2" s="1"/>
  <c r="F413" i="2"/>
  <c r="N413" i="2" s="1"/>
  <c r="J412" i="2"/>
  <c r="O412" i="2" s="1"/>
  <c r="F412" i="2"/>
  <c r="N412" i="2" s="1"/>
  <c r="J411" i="2"/>
  <c r="O411" i="2" s="1"/>
  <c r="F411" i="2"/>
  <c r="N411" i="2" s="1"/>
  <c r="J410" i="2"/>
  <c r="O410" i="2" s="1"/>
  <c r="F410" i="2"/>
  <c r="N410" i="2" s="1"/>
  <c r="J409" i="2"/>
  <c r="O409" i="2" s="1"/>
  <c r="F409" i="2"/>
  <c r="N409" i="2" s="1"/>
  <c r="J408" i="2"/>
  <c r="O408" i="2" s="1"/>
  <c r="F408" i="2"/>
  <c r="N408" i="2" s="1"/>
  <c r="J407" i="2"/>
  <c r="O407" i="2" s="1"/>
  <c r="F407" i="2"/>
  <c r="N407" i="2" s="1"/>
  <c r="J406" i="2"/>
  <c r="O406" i="2" s="1"/>
  <c r="F406" i="2"/>
  <c r="N406" i="2" s="1"/>
  <c r="J405" i="2"/>
  <c r="O405" i="2" s="1"/>
  <c r="F405" i="2"/>
  <c r="N405" i="2" s="1"/>
  <c r="J404" i="2"/>
  <c r="O404" i="2" s="1"/>
  <c r="F404" i="2"/>
  <c r="N404" i="2" s="1"/>
  <c r="J403" i="2"/>
  <c r="O403" i="2" s="1"/>
  <c r="F403" i="2"/>
  <c r="N403" i="2" s="1"/>
  <c r="J402" i="2"/>
  <c r="O402" i="2" s="1"/>
  <c r="F402" i="2"/>
  <c r="N402" i="2" s="1"/>
  <c r="M401" i="2"/>
  <c r="L401" i="2"/>
  <c r="L400" i="2" s="1"/>
  <c r="K401" i="2"/>
  <c r="K400" i="2" s="1"/>
  <c r="I401" i="2"/>
  <c r="I400" i="2" s="1"/>
  <c r="H401" i="2"/>
  <c r="H400" i="2" s="1"/>
  <c r="G401" i="2"/>
  <c r="E401" i="2"/>
  <c r="P401" i="2" s="1"/>
  <c r="D401" i="2"/>
  <c r="D400" i="2" s="1"/>
  <c r="M400" i="2"/>
  <c r="G400" i="2"/>
  <c r="E400" i="2"/>
  <c r="P400" i="2" s="1"/>
  <c r="J399" i="2"/>
  <c r="O399" i="2" s="1"/>
  <c r="F399" i="2"/>
  <c r="N399" i="2" s="1"/>
  <c r="J398" i="2"/>
  <c r="O398" i="2" s="1"/>
  <c r="F398" i="2"/>
  <c r="N398" i="2" s="1"/>
  <c r="J397" i="2"/>
  <c r="O397" i="2" s="1"/>
  <c r="F397" i="2"/>
  <c r="N397" i="2" s="1"/>
  <c r="J396" i="2"/>
  <c r="O396" i="2" s="1"/>
  <c r="F396" i="2"/>
  <c r="N396" i="2" s="1"/>
  <c r="J395" i="2"/>
  <c r="O395" i="2" s="1"/>
  <c r="F395" i="2"/>
  <c r="N395" i="2" s="1"/>
  <c r="M394" i="2"/>
  <c r="L394" i="2"/>
  <c r="L374" i="2" s="1"/>
  <c r="K394" i="2"/>
  <c r="I394" i="2"/>
  <c r="H394" i="2"/>
  <c r="G394" i="2"/>
  <c r="E394" i="2"/>
  <c r="P394" i="2" s="1"/>
  <c r="D394" i="2"/>
  <c r="J393" i="2"/>
  <c r="O393" i="2" s="1"/>
  <c r="F393" i="2"/>
  <c r="N393" i="2" s="1"/>
  <c r="J392" i="2"/>
  <c r="O392" i="2" s="1"/>
  <c r="F392" i="2"/>
  <c r="N392" i="2" s="1"/>
  <c r="J391" i="2"/>
  <c r="O391" i="2" s="1"/>
  <c r="F391" i="2"/>
  <c r="N391" i="2" s="1"/>
  <c r="J390" i="2"/>
  <c r="O390" i="2" s="1"/>
  <c r="F390" i="2"/>
  <c r="N390" i="2" s="1"/>
  <c r="J389" i="2"/>
  <c r="O389" i="2" s="1"/>
  <c r="F389" i="2"/>
  <c r="N389" i="2" s="1"/>
  <c r="J388" i="2"/>
  <c r="O388" i="2" s="1"/>
  <c r="F388" i="2"/>
  <c r="N388" i="2" s="1"/>
  <c r="J387" i="2"/>
  <c r="O387" i="2" s="1"/>
  <c r="F387" i="2"/>
  <c r="N387" i="2" s="1"/>
  <c r="J386" i="2"/>
  <c r="O386" i="2" s="1"/>
  <c r="F386" i="2"/>
  <c r="N386" i="2" s="1"/>
  <c r="J385" i="2"/>
  <c r="O385" i="2" s="1"/>
  <c r="F385" i="2"/>
  <c r="N385" i="2" s="1"/>
  <c r="J384" i="2"/>
  <c r="O384" i="2" s="1"/>
  <c r="F384" i="2"/>
  <c r="N384" i="2" s="1"/>
  <c r="J383" i="2"/>
  <c r="O383" i="2" s="1"/>
  <c r="F383" i="2"/>
  <c r="N383" i="2" s="1"/>
  <c r="J382" i="2"/>
  <c r="O382" i="2" s="1"/>
  <c r="F382" i="2"/>
  <c r="N382" i="2" s="1"/>
  <c r="J381" i="2"/>
  <c r="O381" i="2" s="1"/>
  <c r="F381" i="2"/>
  <c r="N381" i="2" s="1"/>
  <c r="J380" i="2"/>
  <c r="O380" i="2" s="1"/>
  <c r="F380" i="2"/>
  <c r="N380" i="2" s="1"/>
  <c r="J379" i="2"/>
  <c r="O379" i="2" s="1"/>
  <c r="F379" i="2"/>
  <c r="N379" i="2" s="1"/>
  <c r="J378" i="2"/>
  <c r="O378" i="2" s="1"/>
  <c r="F378" i="2"/>
  <c r="N378" i="2" s="1"/>
  <c r="J377" i="2"/>
  <c r="O377" i="2" s="1"/>
  <c r="F377" i="2"/>
  <c r="N377" i="2" s="1"/>
  <c r="J376" i="2"/>
  <c r="O376" i="2" s="1"/>
  <c r="F376" i="2"/>
  <c r="N376" i="2" s="1"/>
  <c r="M375" i="2"/>
  <c r="L375" i="2"/>
  <c r="K375" i="2"/>
  <c r="K374" i="2" s="1"/>
  <c r="I375" i="2"/>
  <c r="H375" i="2"/>
  <c r="H374" i="2" s="1"/>
  <c r="G375" i="2"/>
  <c r="E375" i="2"/>
  <c r="D375" i="2"/>
  <c r="D374" i="2" s="1"/>
  <c r="G374" i="2"/>
  <c r="J343" i="2" l="1"/>
  <c r="J344" i="2"/>
  <c r="J345" i="2"/>
  <c r="J346" i="2"/>
  <c r="O346" i="2" s="1"/>
  <c r="J347" i="2"/>
  <c r="J326" i="2"/>
  <c r="J327" i="2"/>
  <c r="J328" i="2"/>
  <c r="J329" i="2"/>
  <c r="J330" i="2"/>
  <c r="J331" i="2"/>
  <c r="J332" i="2"/>
  <c r="O332" i="2" s="1"/>
  <c r="J333" i="2"/>
  <c r="J334" i="2"/>
  <c r="J335" i="2"/>
  <c r="J336" i="2"/>
  <c r="O336" i="2" s="1"/>
  <c r="J337" i="2"/>
  <c r="J338" i="2"/>
  <c r="J339" i="2"/>
  <c r="J340" i="2"/>
  <c r="O340" i="2" s="1"/>
  <c r="J341" i="2"/>
  <c r="O341" i="2" s="1"/>
  <c r="F822" i="2"/>
  <c r="I374" i="2"/>
  <c r="F819" i="2"/>
  <c r="F827" i="2"/>
  <c r="F831" i="2"/>
  <c r="F835" i="2"/>
  <c r="K824" i="2"/>
  <c r="J824" i="2" s="1"/>
  <c r="K838" i="2"/>
  <c r="J838" i="2" s="1"/>
  <c r="K820" i="2"/>
  <c r="J820" i="2" s="1"/>
  <c r="K828" i="2"/>
  <c r="J828" i="2" s="1"/>
  <c r="M374" i="2"/>
  <c r="I838" i="2"/>
  <c r="F838" i="2" s="1"/>
  <c r="N838" i="2" s="1"/>
  <c r="I342" i="2"/>
  <c r="K832" i="2"/>
  <c r="J832" i="2" s="1"/>
  <c r="O832" i="2" s="1"/>
  <c r="F823" i="2"/>
  <c r="I817" i="2"/>
  <c r="H817" i="2"/>
  <c r="M817" i="2"/>
  <c r="H836" i="2"/>
  <c r="M836" i="2"/>
  <c r="F839" i="2"/>
  <c r="N839" i="2" s="1"/>
  <c r="L817" i="2"/>
  <c r="F826" i="2"/>
  <c r="F830" i="2"/>
  <c r="J818" i="2"/>
  <c r="F818" i="2"/>
  <c r="N818" i="2" s="1"/>
  <c r="F834" i="2"/>
  <c r="L836" i="2"/>
  <c r="O338" i="2"/>
  <c r="P338" i="2"/>
  <c r="O339" i="2"/>
  <c r="P339" i="2"/>
  <c r="P340" i="2"/>
  <c r="P341" i="2"/>
  <c r="O344" i="2"/>
  <c r="P344" i="2"/>
  <c r="O345" i="2"/>
  <c r="P345" i="2"/>
  <c r="P346" i="2"/>
  <c r="O347" i="2"/>
  <c r="P347" i="2"/>
  <c r="E833" i="2"/>
  <c r="P833" i="2" s="1"/>
  <c r="K819" i="2"/>
  <c r="J819" i="2" s="1"/>
  <c r="K823" i="2"/>
  <c r="J823" i="2" s="1"/>
  <c r="K827" i="2"/>
  <c r="J827" i="2" s="1"/>
  <c r="K831" i="2"/>
  <c r="J831" i="2" s="1"/>
  <c r="K835" i="2"/>
  <c r="J835" i="2" s="1"/>
  <c r="E837" i="2"/>
  <c r="E841" i="2"/>
  <c r="P841" i="2" s="1"/>
  <c r="K837" i="2"/>
  <c r="J837" i="2" s="1"/>
  <c r="K841" i="2"/>
  <c r="J841" i="2" s="1"/>
  <c r="N346" i="2"/>
  <c r="D841" i="2"/>
  <c r="F325" i="2"/>
  <c r="N325" i="2" s="1"/>
  <c r="F326" i="2"/>
  <c r="N326" i="2" s="1"/>
  <c r="F327" i="2"/>
  <c r="N327" i="2" s="1"/>
  <c r="F328" i="2"/>
  <c r="N328" i="2" s="1"/>
  <c r="F329" i="2"/>
  <c r="N329" i="2" s="1"/>
  <c r="F330" i="2"/>
  <c r="N330" i="2" s="1"/>
  <c r="F331" i="2"/>
  <c r="N331" i="2" s="1"/>
  <c r="F332" i="2"/>
  <c r="N332" i="2" s="1"/>
  <c r="F333" i="2"/>
  <c r="N333" i="2" s="1"/>
  <c r="F334" i="2"/>
  <c r="N334" i="2" s="1"/>
  <c r="F335" i="2"/>
  <c r="N335" i="2" s="1"/>
  <c r="F336" i="2"/>
  <c r="N336" i="2" s="1"/>
  <c r="F337" i="2"/>
  <c r="N337" i="2" s="1"/>
  <c r="F338" i="2"/>
  <c r="N338" i="2" s="1"/>
  <c r="F339" i="2"/>
  <c r="N339" i="2" s="1"/>
  <c r="F340" i="2"/>
  <c r="F341" i="2"/>
  <c r="N341" i="2" s="1"/>
  <c r="F343" i="2"/>
  <c r="N343" i="2" s="1"/>
  <c r="F344" i="2"/>
  <c r="N344" i="2" s="1"/>
  <c r="F345" i="2"/>
  <c r="N345" i="2" s="1"/>
  <c r="F346" i="2"/>
  <c r="F347" i="2"/>
  <c r="N347" i="2" s="1"/>
  <c r="E834" i="2"/>
  <c r="P834" i="2" s="1"/>
  <c r="G820" i="2"/>
  <c r="G824" i="2"/>
  <c r="F824" i="2" s="1"/>
  <c r="G828" i="2"/>
  <c r="F828" i="2" s="1"/>
  <c r="G832" i="2"/>
  <c r="F832" i="2" s="1"/>
  <c r="K822" i="2"/>
  <c r="J822" i="2" s="1"/>
  <c r="K826" i="2"/>
  <c r="J826" i="2" s="1"/>
  <c r="K830" i="2"/>
  <c r="J830" i="2" s="1"/>
  <c r="K834" i="2"/>
  <c r="J834" i="2" s="1"/>
  <c r="E838" i="2"/>
  <c r="P838" i="2" s="1"/>
  <c r="G837" i="2"/>
  <c r="F837" i="2" s="1"/>
  <c r="G841" i="2"/>
  <c r="F841" i="2" s="1"/>
  <c r="K840" i="2"/>
  <c r="J840" i="2" s="1"/>
  <c r="O840" i="2" s="1"/>
  <c r="N340" i="2"/>
  <c r="D837" i="2"/>
  <c r="E835" i="2"/>
  <c r="P835" i="2" s="1"/>
  <c r="G821" i="2"/>
  <c r="F821" i="2" s="1"/>
  <c r="G825" i="2"/>
  <c r="F825" i="2" s="1"/>
  <c r="G829" i="2"/>
  <c r="F829" i="2" s="1"/>
  <c r="G833" i="2"/>
  <c r="F833" i="2" s="1"/>
  <c r="K821" i="2"/>
  <c r="J821" i="2" s="1"/>
  <c r="K825" i="2"/>
  <c r="J825" i="2" s="1"/>
  <c r="K829" i="2"/>
  <c r="J829" i="2" s="1"/>
  <c r="K833" i="2"/>
  <c r="J833" i="2" s="1"/>
  <c r="D840" i="2"/>
  <c r="E839" i="2"/>
  <c r="P839" i="2" s="1"/>
  <c r="G840" i="2"/>
  <c r="F840" i="2" s="1"/>
  <c r="K839" i="2"/>
  <c r="J839" i="2" s="1"/>
  <c r="P332" i="2"/>
  <c r="E374" i="2"/>
  <c r="P374" i="2" s="1"/>
  <c r="P375" i="2"/>
  <c r="O331" i="2"/>
  <c r="P331" i="2"/>
  <c r="O333" i="2"/>
  <c r="P333" i="2"/>
  <c r="O334" i="2"/>
  <c r="P334" i="2"/>
  <c r="O335" i="2"/>
  <c r="P335" i="2"/>
  <c r="P336" i="2"/>
  <c r="O337" i="2"/>
  <c r="P337" i="2"/>
  <c r="E820" i="2"/>
  <c r="P820" i="2" s="1"/>
  <c r="P326" i="2"/>
  <c r="E818" i="2"/>
  <c r="P818" i="2" s="1"/>
  <c r="P324" i="2"/>
  <c r="E819" i="2"/>
  <c r="P819" i="2" s="1"/>
  <c r="P325" i="2"/>
  <c r="O327" i="2"/>
  <c r="P327" i="2"/>
  <c r="E822" i="2"/>
  <c r="P822" i="2" s="1"/>
  <c r="P328" i="2"/>
  <c r="O329" i="2"/>
  <c r="P329" i="2"/>
  <c r="O330" i="2"/>
  <c r="P330" i="2"/>
  <c r="E826" i="2"/>
  <c r="P826" i="2" s="1"/>
  <c r="E828" i="2"/>
  <c r="P828" i="2" s="1"/>
  <c r="E830" i="2"/>
  <c r="P830" i="2" s="1"/>
  <c r="E825" i="2"/>
  <c r="P825" i="2" s="1"/>
  <c r="E827" i="2"/>
  <c r="P827" i="2" s="1"/>
  <c r="E829" i="2"/>
  <c r="P829" i="2" s="1"/>
  <c r="E831" i="2"/>
  <c r="P831" i="2" s="1"/>
  <c r="E824" i="2"/>
  <c r="P824" i="2" s="1"/>
  <c r="E821" i="2"/>
  <c r="E823" i="2"/>
  <c r="D820" i="2"/>
  <c r="D822" i="2"/>
  <c r="N822" i="2" s="1"/>
  <c r="D824" i="2"/>
  <c r="D826" i="2"/>
  <c r="D828" i="2"/>
  <c r="D830" i="2"/>
  <c r="D832" i="2"/>
  <c r="D834" i="2"/>
  <c r="D819" i="2"/>
  <c r="D821" i="2"/>
  <c r="D823" i="2"/>
  <c r="D825" i="2"/>
  <c r="D827" i="2"/>
  <c r="D829" i="2"/>
  <c r="D831" i="2"/>
  <c r="D833" i="2"/>
  <c r="D835" i="2"/>
  <c r="N835" i="2" s="1"/>
  <c r="O343" i="2"/>
  <c r="O326" i="2"/>
  <c r="O328" i="2"/>
  <c r="O325" i="2"/>
  <c r="F401" i="2"/>
  <c r="J401" i="2"/>
  <c r="J400" i="2" s="1"/>
  <c r="O400" i="2" s="1"/>
  <c r="F420" i="2"/>
  <c r="N420" i="2" s="1"/>
  <c r="J420" i="2"/>
  <c r="O420" i="2" s="1"/>
  <c r="F375" i="2"/>
  <c r="J375" i="2"/>
  <c r="F394" i="2"/>
  <c r="N394" i="2" s="1"/>
  <c r="J394" i="2"/>
  <c r="O394" i="2" s="1"/>
  <c r="N819" i="2" l="1"/>
  <c r="N823" i="2"/>
  <c r="N826" i="2"/>
  <c r="H816" i="2"/>
  <c r="N832" i="2"/>
  <c r="N841" i="2"/>
  <c r="I836" i="2"/>
  <c r="I816" i="2" s="1"/>
  <c r="O841" i="2"/>
  <c r="N827" i="2"/>
  <c r="O839" i="2"/>
  <c r="O833" i="2"/>
  <c r="N831" i="2"/>
  <c r="D836" i="2"/>
  <c r="J374" i="2"/>
  <c r="O374" i="2" s="1"/>
  <c r="N834" i="2"/>
  <c r="N833" i="2"/>
  <c r="O838" i="2"/>
  <c r="N828" i="2"/>
  <c r="M816" i="2"/>
  <c r="N837" i="2"/>
  <c r="O834" i="2"/>
  <c r="J836" i="2"/>
  <c r="O837" i="2"/>
  <c r="L816" i="2"/>
  <c r="J817" i="2"/>
  <c r="G836" i="2"/>
  <c r="N829" i="2"/>
  <c r="N825" i="2"/>
  <c r="N824" i="2"/>
  <c r="N821" i="2"/>
  <c r="N840" i="2"/>
  <c r="F836" i="2"/>
  <c r="G817" i="2"/>
  <c r="F820" i="2"/>
  <c r="F817" i="2" s="1"/>
  <c r="O835" i="2"/>
  <c r="E836" i="2"/>
  <c r="P836" i="2" s="1"/>
  <c r="P837" i="2"/>
  <c r="F400" i="2"/>
  <c r="N400" i="2" s="1"/>
  <c r="N830" i="2"/>
  <c r="K817" i="2"/>
  <c r="F374" i="2"/>
  <c r="N374" i="2" s="1"/>
  <c r="K836" i="2"/>
  <c r="O820" i="2"/>
  <c r="O828" i="2"/>
  <c r="O830" i="2"/>
  <c r="O827" i="2"/>
  <c r="O826" i="2"/>
  <c r="O824" i="2"/>
  <c r="O819" i="2"/>
  <c r="O818" i="2"/>
  <c r="O822" i="2"/>
  <c r="O831" i="2"/>
  <c r="O821" i="2"/>
  <c r="P821" i="2"/>
  <c r="O829" i="2"/>
  <c r="O825" i="2"/>
  <c r="O823" i="2"/>
  <c r="P823" i="2"/>
  <c r="D817" i="2"/>
  <c r="E817" i="2"/>
  <c r="O401" i="2"/>
  <c r="N401" i="2"/>
  <c r="N375" i="2"/>
  <c r="O375" i="2"/>
  <c r="N836" i="2" l="1"/>
  <c r="D816" i="2"/>
  <c r="G816" i="2"/>
  <c r="J816" i="2"/>
  <c r="F816" i="2"/>
  <c r="N820" i="2"/>
  <c r="O836" i="2"/>
  <c r="K816" i="2"/>
  <c r="N817" i="2"/>
  <c r="E816" i="2"/>
  <c r="P816" i="2" s="1"/>
  <c r="P817" i="2"/>
  <c r="O817" i="2"/>
  <c r="J373" i="2"/>
  <c r="O373" i="2" s="1"/>
  <c r="F373" i="2"/>
  <c r="N373" i="2" s="1"/>
  <c r="J372" i="2"/>
  <c r="O372" i="2" s="1"/>
  <c r="F372" i="2"/>
  <c r="N372" i="2" s="1"/>
  <c r="J371" i="2"/>
  <c r="O371" i="2" s="1"/>
  <c r="F371" i="2"/>
  <c r="N371" i="2" s="1"/>
  <c r="J370" i="2"/>
  <c r="O370" i="2" s="1"/>
  <c r="F370" i="2"/>
  <c r="N370" i="2" s="1"/>
  <c r="J369" i="2"/>
  <c r="O369" i="2" s="1"/>
  <c r="F369" i="2"/>
  <c r="N369" i="2" s="1"/>
  <c r="M368" i="2"/>
  <c r="L368" i="2"/>
  <c r="K368" i="2"/>
  <c r="I368" i="2"/>
  <c r="H368" i="2"/>
  <c r="G368" i="2"/>
  <c r="E368" i="2"/>
  <c r="P368" i="2" s="1"/>
  <c r="D368" i="2"/>
  <c r="J367" i="2"/>
  <c r="O367" i="2" s="1"/>
  <c r="F367" i="2"/>
  <c r="N367" i="2" s="1"/>
  <c r="J366" i="2"/>
  <c r="O366" i="2" s="1"/>
  <c r="F366" i="2"/>
  <c r="N366" i="2" s="1"/>
  <c r="J365" i="2"/>
  <c r="O365" i="2" s="1"/>
  <c r="F365" i="2"/>
  <c r="N365" i="2" s="1"/>
  <c r="J364" i="2"/>
  <c r="O364" i="2" s="1"/>
  <c r="F364" i="2"/>
  <c r="N364" i="2" s="1"/>
  <c r="J363" i="2"/>
  <c r="O363" i="2" s="1"/>
  <c r="F363" i="2"/>
  <c r="N363" i="2" s="1"/>
  <c r="J362" i="2"/>
  <c r="O362" i="2" s="1"/>
  <c r="F362" i="2"/>
  <c r="N362" i="2" s="1"/>
  <c r="J361" i="2"/>
  <c r="O361" i="2" s="1"/>
  <c r="F361" i="2"/>
  <c r="N361" i="2" s="1"/>
  <c r="J360" i="2"/>
  <c r="O360" i="2" s="1"/>
  <c r="F360" i="2"/>
  <c r="N360" i="2" s="1"/>
  <c r="J359" i="2"/>
  <c r="O359" i="2" s="1"/>
  <c r="F359" i="2"/>
  <c r="N359" i="2" s="1"/>
  <c r="J358" i="2"/>
  <c r="O358" i="2" s="1"/>
  <c r="F358" i="2"/>
  <c r="N358" i="2" s="1"/>
  <c r="J357" i="2"/>
  <c r="O357" i="2" s="1"/>
  <c r="F357" i="2"/>
  <c r="N357" i="2" s="1"/>
  <c r="J356" i="2"/>
  <c r="O356" i="2" s="1"/>
  <c r="F356" i="2"/>
  <c r="N356" i="2" s="1"/>
  <c r="J355" i="2"/>
  <c r="F355" i="2"/>
  <c r="N355" i="2" s="1"/>
  <c r="J354" i="2"/>
  <c r="O354" i="2" s="1"/>
  <c r="F354" i="2"/>
  <c r="N354" i="2" s="1"/>
  <c r="J353" i="2"/>
  <c r="O353" i="2" s="1"/>
  <c r="F353" i="2"/>
  <c r="N353" i="2" s="1"/>
  <c r="J352" i="2"/>
  <c r="O352" i="2" s="1"/>
  <c r="F352" i="2"/>
  <c r="N352" i="2" s="1"/>
  <c r="J351" i="2"/>
  <c r="O351" i="2" s="1"/>
  <c r="F351" i="2"/>
  <c r="N351" i="2" s="1"/>
  <c r="J350" i="2"/>
  <c r="O350" i="2" s="1"/>
  <c r="F350" i="2"/>
  <c r="N350" i="2" s="1"/>
  <c r="M349" i="2"/>
  <c r="L349" i="2"/>
  <c r="K349" i="2"/>
  <c r="I349" i="2"/>
  <c r="H349" i="2"/>
  <c r="G349" i="2"/>
  <c r="E349" i="2"/>
  <c r="D349" i="2"/>
  <c r="D348" i="2" s="1"/>
  <c r="M348" i="2"/>
  <c r="L348" i="2"/>
  <c r="H348" i="2"/>
  <c r="G348" i="2" l="1"/>
  <c r="I348" i="2"/>
  <c r="K348" i="2"/>
  <c r="N816" i="2"/>
  <c r="J349" i="2"/>
  <c r="E348" i="2"/>
  <c r="P348" i="2" s="1"/>
  <c r="P349" i="2"/>
  <c r="O816" i="2"/>
  <c r="O349" i="2"/>
  <c r="O355" i="2"/>
  <c r="F349" i="2"/>
  <c r="F368" i="2"/>
  <c r="N368" i="2" s="1"/>
  <c r="J368" i="2"/>
  <c r="J348" i="2" s="1"/>
  <c r="J815" i="2"/>
  <c r="O815" i="2" s="1"/>
  <c r="F815" i="2"/>
  <c r="N815" i="2" s="1"/>
  <c r="J814" i="2"/>
  <c r="O814" i="2" s="1"/>
  <c r="F814" i="2"/>
  <c r="N814" i="2" s="1"/>
  <c r="J813" i="2"/>
  <c r="O813" i="2" s="1"/>
  <c r="F813" i="2"/>
  <c r="N813" i="2" s="1"/>
  <c r="J812" i="2"/>
  <c r="O812" i="2" s="1"/>
  <c r="F812" i="2"/>
  <c r="N812" i="2" s="1"/>
  <c r="J811" i="2"/>
  <c r="O811" i="2" s="1"/>
  <c r="F811" i="2"/>
  <c r="N811" i="2" s="1"/>
  <c r="M810" i="2"/>
  <c r="L810" i="2"/>
  <c r="K810" i="2"/>
  <c r="I810" i="2"/>
  <c r="H810" i="2"/>
  <c r="G810" i="2"/>
  <c r="E810" i="2"/>
  <c r="P810" i="2" s="1"/>
  <c r="D810" i="2"/>
  <c r="J809" i="2"/>
  <c r="O809" i="2" s="1"/>
  <c r="F809" i="2"/>
  <c r="N809" i="2" s="1"/>
  <c r="J808" i="2"/>
  <c r="O808" i="2" s="1"/>
  <c r="F808" i="2"/>
  <c r="N808" i="2" s="1"/>
  <c r="J807" i="2"/>
  <c r="O807" i="2" s="1"/>
  <c r="F807" i="2"/>
  <c r="N807" i="2" s="1"/>
  <c r="J806" i="2"/>
  <c r="O806" i="2" s="1"/>
  <c r="F806" i="2"/>
  <c r="N806" i="2" s="1"/>
  <c r="J805" i="2"/>
  <c r="O805" i="2" s="1"/>
  <c r="F805" i="2"/>
  <c r="N805" i="2" s="1"/>
  <c r="J804" i="2"/>
  <c r="O804" i="2" s="1"/>
  <c r="F804" i="2"/>
  <c r="N804" i="2" s="1"/>
  <c r="J803" i="2"/>
  <c r="O803" i="2" s="1"/>
  <c r="F803" i="2"/>
  <c r="N803" i="2" s="1"/>
  <c r="J802" i="2"/>
  <c r="O802" i="2" s="1"/>
  <c r="F802" i="2"/>
  <c r="N802" i="2" s="1"/>
  <c r="J801" i="2"/>
  <c r="O801" i="2" s="1"/>
  <c r="F801" i="2"/>
  <c r="N801" i="2" s="1"/>
  <c r="J800" i="2"/>
  <c r="O800" i="2" s="1"/>
  <c r="F800" i="2"/>
  <c r="N800" i="2" s="1"/>
  <c r="J799" i="2"/>
  <c r="O799" i="2" s="1"/>
  <c r="F799" i="2"/>
  <c r="N799" i="2" s="1"/>
  <c r="J798" i="2"/>
  <c r="O798" i="2" s="1"/>
  <c r="F798" i="2"/>
  <c r="N798" i="2" s="1"/>
  <c r="J797" i="2"/>
  <c r="O797" i="2" s="1"/>
  <c r="F797" i="2"/>
  <c r="N797" i="2" s="1"/>
  <c r="J796" i="2"/>
  <c r="O796" i="2" s="1"/>
  <c r="F796" i="2"/>
  <c r="N796" i="2" s="1"/>
  <c r="J795" i="2"/>
  <c r="O795" i="2" s="1"/>
  <c r="F795" i="2"/>
  <c r="N795" i="2" s="1"/>
  <c r="J794" i="2"/>
  <c r="O794" i="2" s="1"/>
  <c r="F794" i="2"/>
  <c r="N794" i="2" s="1"/>
  <c r="J793" i="2"/>
  <c r="O793" i="2" s="1"/>
  <c r="F793" i="2"/>
  <c r="N793" i="2" s="1"/>
  <c r="J792" i="2"/>
  <c r="O792" i="2" s="1"/>
  <c r="F792" i="2"/>
  <c r="N792" i="2" s="1"/>
  <c r="M791" i="2"/>
  <c r="M790" i="2" s="1"/>
  <c r="L791" i="2"/>
  <c r="K791" i="2"/>
  <c r="K790" i="2" s="1"/>
  <c r="I791" i="2"/>
  <c r="H791" i="2"/>
  <c r="H790" i="2" s="1"/>
  <c r="G791" i="2"/>
  <c r="E791" i="2"/>
  <c r="P791" i="2" s="1"/>
  <c r="D791" i="2"/>
  <c r="L790" i="2"/>
  <c r="G790" i="2"/>
  <c r="E790" i="2"/>
  <c r="P790" i="2" s="1"/>
  <c r="D790" i="2"/>
  <c r="J789" i="2"/>
  <c r="O789" i="2" s="1"/>
  <c r="F789" i="2"/>
  <c r="N789" i="2" s="1"/>
  <c r="J788" i="2"/>
  <c r="O788" i="2" s="1"/>
  <c r="F788" i="2"/>
  <c r="N788" i="2" s="1"/>
  <c r="J787" i="2"/>
  <c r="O787" i="2" s="1"/>
  <c r="F787" i="2"/>
  <c r="N787" i="2" s="1"/>
  <c r="J786" i="2"/>
  <c r="O786" i="2" s="1"/>
  <c r="F786" i="2"/>
  <c r="N786" i="2" s="1"/>
  <c r="J785" i="2"/>
  <c r="O785" i="2" s="1"/>
  <c r="F785" i="2"/>
  <c r="N785" i="2" s="1"/>
  <c r="M784" i="2"/>
  <c r="L784" i="2"/>
  <c r="K784" i="2"/>
  <c r="I784" i="2"/>
  <c r="H784" i="2"/>
  <c r="G784" i="2"/>
  <c r="E784" i="2"/>
  <c r="P784" i="2" s="1"/>
  <c r="D784" i="2"/>
  <c r="J783" i="2"/>
  <c r="O783" i="2" s="1"/>
  <c r="F783" i="2"/>
  <c r="N783" i="2" s="1"/>
  <c r="J782" i="2"/>
  <c r="O782" i="2" s="1"/>
  <c r="F782" i="2"/>
  <c r="N782" i="2" s="1"/>
  <c r="J781" i="2"/>
  <c r="O781" i="2" s="1"/>
  <c r="F781" i="2"/>
  <c r="N781" i="2" s="1"/>
  <c r="J780" i="2"/>
  <c r="O780" i="2" s="1"/>
  <c r="F780" i="2"/>
  <c r="N780" i="2" s="1"/>
  <c r="J779" i="2"/>
  <c r="O779" i="2" s="1"/>
  <c r="F779" i="2"/>
  <c r="N779" i="2" s="1"/>
  <c r="J778" i="2"/>
  <c r="O778" i="2" s="1"/>
  <c r="F778" i="2"/>
  <c r="N778" i="2" s="1"/>
  <c r="J777" i="2"/>
  <c r="O777" i="2" s="1"/>
  <c r="F777" i="2"/>
  <c r="N777" i="2" s="1"/>
  <c r="J776" i="2"/>
  <c r="O776" i="2" s="1"/>
  <c r="F776" i="2"/>
  <c r="N776" i="2" s="1"/>
  <c r="J775" i="2"/>
  <c r="O775" i="2" s="1"/>
  <c r="F775" i="2"/>
  <c r="N775" i="2" s="1"/>
  <c r="J774" i="2"/>
  <c r="O774" i="2" s="1"/>
  <c r="F774" i="2"/>
  <c r="N774" i="2" s="1"/>
  <c r="J773" i="2"/>
  <c r="O773" i="2" s="1"/>
  <c r="F773" i="2"/>
  <c r="N773" i="2" s="1"/>
  <c r="J772" i="2"/>
  <c r="O772" i="2" s="1"/>
  <c r="F772" i="2"/>
  <c r="N772" i="2" s="1"/>
  <c r="J771" i="2"/>
  <c r="O771" i="2" s="1"/>
  <c r="F771" i="2"/>
  <c r="N771" i="2" s="1"/>
  <c r="J770" i="2"/>
  <c r="O770" i="2" s="1"/>
  <c r="F770" i="2"/>
  <c r="N770" i="2" s="1"/>
  <c r="J769" i="2"/>
  <c r="O769" i="2" s="1"/>
  <c r="F769" i="2"/>
  <c r="N769" i="2" s="1"/>
  <c r="J768" i="2"/>
  <c r="O768" i="2" s="1"/>
  <c r="F768" i="2"/>
  <c r="N768" i="2" s="1"/>
  <c r="J767" i="2"/>
  <c r="O767" i="2" s="1"/>
  <c r="F767" i="2"/>
  <c r="N767" i="2" s="1"/>
  <c r="J766" i="2"/>
  <c r="O766" i="2" s="1"/>
  <c r="F766" i="2"/>
  <c r="N766" i="2" s="1"/>
  <c r="M765" i="2"/>
  <c r="L765" i="2"/>
  <c r="L764" i="2" s="1"/>
  <c r="K765" i="2"/>
  <c r="K764" i="2" s="1"/>
  <c r="I765" i="2"/>
  <c r="H765" i="2"/>
  <c r="H764" i="2" s="1"/>
  <c r="G765" i="2"/>
  <c r="G764" i="2" s="1"/>
  <c r="E765" i="2"/>
  <c r="P765" i="2" s="1"/>
  <c r="D765" i="2"/>
  <c r="I764" i="2"/>
  <c r="D764" i="2"/>
  <c r="J763" i="2"/>
  <c r="O763" i="2" s="1"/>
  <c r="F763" i="2"/>
  <c r="N763" i="2" s="1"/>
  <c r="J762" i="2"/>
  <c r="O762" i="2" s="1"/>
  <c r="F762" i="2"/>
  <c r="N762" i="2" s="1"/>
  <c r="J761" i="2"/>
  <c r="O761" i="2" s="1"/>
  <c r="F761" i="2"/>
  <c r="N761" i="2" s="1"/>
  <c r="J760" i="2"/>
  <c r="O760" i="2" s="1"/>
  <c r="F760" i="2"/>
  <c r="N760" i="2" s="1"/>
  <c r="J759" i="2"/>
  <c r="O759" i="2" s="1"/>
  <c r="F759" i="2"/>
  <c r="N759" i="2" s="1"/>
  <c r="M758" i="2"/>
  <c r="L758" i="2"/>
  <c r="K758" i="2"/>
  <c r="I758" i="2"/>
  <c r="H758" i="2"/>
  <c r="G758" i="2"/>
  <c r="E758" i="2"/>
  <c r="P758" i="2" s="1"/>
  <c r="D758" i="2"/>
  <c r="J757" i="2"/>
  <c r="O757" i="2" s="1"/>
  <c r="F757" i="2"/>
  <c r="N757" i="2" s="1"/>
  <c r="J756" i="2"/>
  <c r="O756" i="2" s="1"/>
  <c r="F756" i="2"/>
  <c r="N756" i="2" s="1"/>
  <c r="J755" i="2"/>
  <c r="O755" i="2" s="1"/>
  <c r="F755" i="2"/>
  <c r="N755" i="2" s="1"/>
  <c r="J754" i="2"/>
  <c r="O754" i="2" s="1"/>
  <c r="F754" i="2"/>
  <c r="N754" i="2" s="1"/>
  <c r="J753" i="2"/>
  <c r="O753" i="2" s="1"/>
  <c r="F753" i="2"/>
  <c r="N753" i="2" s="1"/>
  <c r="J752" i="2"/>
  <c r="O752" i="2" s="1"/>
  <c r="F752" i="2"/>
  <c r="N752" i="2" s="1"/>
  <c r="J751" i="2"/>
  <c r="O751" i="2" s="1"/>
  <c r="F751" i="2"/>
  <c r="N751" i="2" s="1"/>
  <c r="J750" i="2"/>
  <c r="O750" i="2" s="1"/>
  <c r="F750" i="2"/>
  <c r="N750" i="2" s="1"/>
  <c r="J749" i="2"/>
  <c r="O749" i="2" s="1"/>
  <c r="F749" i="2"/>
  <c r="N749" i="2" s="1"/>
  <c r="J748" i="2"/>
  <c r="O748" i="2" s="1"/>
  <c r="F748" i="2"/>
  <c r="N748" i="2" s="1"/>
  <c r="J747" i="2"/>
  <c r="O747" i="2" s="1"/>
  <c r="F747" i="2"/>
  <c r="N747" i="2" s="1"/>
  <c r="J746" i="2"/>
  <c r="O746" i="2" s="1"/>
  <c r="F746" i="2"/>
  <c r="N746" i="2" s="1"/>
  <c r="J745" i="2"/>
  <c r="O745" i="2" s="1"/>
  <c r="F745" i="2"/>
  <c r="N745" i="2" s="1"/>
  <c r="J744" i="2"/>
  <c r="O744" i="2" s="1"/>
  <c r="F744" i="2"/>
  <c r="N744" i="2" s="1"/>
  <c r="J743" i="2"/>
  <c r="O743" i="2" s="1"/>
  <c r="F743" i="2"/>
  <c r="N743" i="2" s="1"/>
  <c r="J742" i="2"/>
  <c r="O742" i="2" s="1"/>
  <c r="F742" i="2"/>
  <c r="N742" i="2" s="1"/>
  <c r="J741" i="2"/>
  <c r="O741" i="2" s="1"/>
  <c r="F741" i="2"/>
  <c r="N741" i="2" s="1"/>
  <c r="J740" i="2"/>
  <c r="O740" i="2" s="1"/>
  <c r="F740" i="2"/>
  <c r="N740" i="2" s="1"/>
  <c r="M739" i="2"/>
  <c r="M738" i="2" s="1"/>
  <c r="L739" i="2"/>
  <c r="K739" i="2"/>
  <c r="I739" i="2"/>
  <c r="I738" i="2" s="1"/>
  <c r="H739" i="2"/>
  <c r="H738" i="2" s="1"/>
  <c r="G739" i="2"/>
  <c r="E739" i="2"/>
  <c r="P739" i="2" s="1"/>
  <c r="D739" i="2"/>
  <c r="D738" i="2" s="1"/>
  <c r="L738" i="2"/>
  <c r="K738" i="2"/>
  <c r="G738" i="2"/>
  <c r="E738" i="2"/>
  <c r="P738" i="2" s="1"/>
  <c r="J737" i="2"/>
  <c r="O737" i="2" s="1"/>
  <c r="F737" i="2"/>
  <c r="N737" i="2" s="1"/>
  <c r="J736" i="2"/>
  <c r="O736" i="2" s="1"/>
  <c r="F736" i="2"/>
  <c r="N736" i="2" s="1"/>
  <c r="J735" i="2"/>
  <c r="O735" i="2" s="1"/>
  <c r="F735" i="2"/>
  <c r="N735" i="2" s="1"/>
  <c r="J734" i="2"/>
  <c r="O734" i="2" s="1"/>
  <c r="F734" i="2"/>
  <c r="N734" i="2" s="1"/>
  <c r="J733" i="2"/>
  <c r="O733" i="2" s="1"/>
  <c r="F733" i="2"/>
  <c r="N733" i="2" s="1"/>
  <c r="M732" i="2"/>
  <c r="L732" i="2"/>
  <c r="K732" i="2"/>
  <c r="I732" i="2"/>
  <c r="H732" i="2"/>
  <c r="G732" i="2"/>
  <c r="E732" i="2"/>
  <c r="P732" i="2" s="1"/>
  <c r="D732" i="2"/>
  <c r="J731" i="2"/>
  <c r="O731" i="2" s="1"/>
  <c r="F731" i="2"/>
  <c r="N731" i="2" s="1"/>
  <c r="J730" i="2"/>
  <c r="O730" i="2" s="1"/>
  <c r="F730" i="2"/>
  <c r="N730" i="2" s="1"/>
  <c r="J729" i="2"/>
  <c r="O729" i="2" s="1"/>
  <c r="F729" i="2"/>
  <c r="N729" i="2" s="1"/>
  <c r="J728" i="2"/>
  <c r="O728" i="2" s="1"/>
  <c r="F728" i="2"/>
  <c r="N728" i="2" s="1"/>
  <c r="J727" i="2"/>
  <c r="O727" i="2" s="1"/>
  <c r="F727" i="2"/>
  <c r="N727" i="2" s="1"/>
  <c r="J726" i="2"/>
  <c r="O726" i="2" s="1"/>
  <c r="F726" i="2"/>
  <c r="N726" i="2" s="1"/>
  <c r="J725" i="2"/>
  <c r="O725" i="2" s="1"/>
  <c r="F725" i="2"/>
  <c r="N725" i="2" s="1"/>
  <c r="J724" i="2"/>
  <c r="O724" i="2" s="1"/>
  <c r="F724" i="2"/>
  <c r="N724" i="2" s="1"/>
  <c r="J723" i="2"/>
  <c r="O723" i="2" s="1"/>
  <c r="F723" i="2"/>
  <c r="N723" i="2" s="1"/>
  <c r="J722" i="2"/>
  <c r="O722" i="2" s="1"/>
  <c r="F722" i="2"/>
  <c r="N722" i="2" s="1"/>
  <c r="J721" i="2"/>
  <c r="O721" i="2" s="1"/>
  <c r="F721" i="2"/>
  <c r="N721" i="2" s="1"/>
  <c r="J720" i="2"/>
  <c r="O720" i="2" s="1"/>
  <c r="F720" i="2"/>
  <c r="N720" i="2" s="1"/>
  <c r="J719" i="2"/>
  <c r="O719" i="2" s="1"/>
  <c r="F719" i="2"/>
  <c r="N719" i="2" s="1"/>
  <c r="J718" i="2"/>
  <c r="O718" i="2" s="1"/>
  <c r="F718" i="2"/>
  <c r="N718" i="2" s="1"/>
  <c r="J717" i="2"/>
  <c r="O717" i="2" s="1"/>
  <c r="F717" i="2"/>
  <c r="N717" i="2" s="1"/>
  <c r="J716" i="2"/>
  <c r="O716" i="2" s="1"/>
  <c r="F716" i="2"/>
  <c r="N716" i="2" s="1"/>
  <c r="J715" i="2"/>
  <c r="O715" i="2" s="1"/>
  <c r="F715" i="2"/>
  <c r="N715" i="2" s="1"/>
  <c r="J714" i="2"/>
  <c r="O714" i="2" s="1"/>
  <c r="F714" i="2"/>
  <c r="N714" i="2" s="1"/>
  <c r="M713" i="2"/>
  <c r="L713" i="2"/>
  <c r="L712" i="2" s="1"/>
  <c r="K713" i="2"/>
  <c r="K712" i="2" s="1"/>
  <c r="I713" i="2"/>
  <c r="I712" i="2" s="1"/>
  <c r="H713" i="2"/>
  <c r="H712" i="2" s="1"/>
  <c r="G713" i="2"/>
  <c r="E713" i="2"/>
  <c r="P713" i="2" s="1"/>
  <c r="D713" i="2"/>
  <c r="D712" i="2" s="1"/>
  <c r="M712" i="2"/>
  <c r="G712" i="2"/>
  <c r="J711" i="2"/>
  <c r="O711" i="2" s="1"/>
  <c r="F711" i="2"/>
  <c r="N711" i="2" s="1"/>
  <c r="J710" i="2"/>
  <c r="O710" i="2" s="1"/>
  <c r="F710" i="2"/>
  <c r="N710" i="2" s="1"/>
  <c r="J709" i="2"/>
  <c r="O709" i="2" s="1"/>
  <c r="F709" i="2"/>
  <c r="N709" i="2" s="1"/>
  <c r="J708" i="2"/>
  <c r="O708" i="2" s="1"/>
  <c r="F708" i="2"/>
  <c r="N708" i="2" s="1"/>
  <c r="J707" i="2"/>
  <c r="O707" i="2" s="1"/>
  <c r="F707" i="2"/>
  <c r="N707" i="2" s="1"/>
  <c r="M706" i="2"/>
  <c r="L706" i="2"/>
  <c r="K706" i="2"/>
  <c r="I706" i="2"/>
  <c r="H706" i="2"/>
  <c r="G706" i="2"/>
  <c r="E706" i="2"/>
  <c r="P706" i="2" s="1"/>
  <c r="D706" i="2"/>
  <c r="J705" i="2"/>
  <c r="O705" i="2" s="1"/>
  <c r="F705" i="2"/>
  <c r="N705" i="2" s="1"/>
  <c r="J704" i="2"/>
  <c r="O704" i="2" s="1"/>
  <c r="F704" i="2"/>
  <c r="N704" i="2" s="1"/>
  <c r="J703" i="2"/>
  <c r="O703" i="2" s="1"/>
  <c r="F703" i="2"/>
  <c r="N703" i="2" s="1"/>
  <c r="J702" i="2"/>
  <c r="O702" i="2" s="1"/>
  <c r="F702" i="2"/>
  <c r="N702" i="2" s="1"/>
  <c r="J701" i="2"/>
  <c r="O701" i="2" s="1"/>
  <c r="F701" i="2"/>
  <c r="N701" i="2" s="1"/>
  <c r="J700" i="2"/>
  <c r="O700" i="2" s="1"/>
  <c r="F700" i="2"/>
  <c r="N700" i="2" s="1"/>
  <c r="J699" i="2"/>
  <c r="O699" i="2" s="1"/>
  <c r="F699" i="2"/>
  <c r="N699" i="2" s="1"/>
  <c r="J698" i="2"/>
  <c r="O698" i="2" s="1"/>
  <c r="F698" i="2"/>
  <c r="N698" i="2" s="1"/>
  <c r="J697" i="2"/>
  <c r="O697" i="2" s="1"/>
  <c r="F697" i="2"/>
  <c r="N697" i="2" s="1"/>
  <c r="J696" i="2"/>
  <c r="O696" i="2" s="1"/>
  <c r="F696" i="2"/>
  <c r="N696" i="2" s="1"/>
  <c r="J695" i="2"/>
  <c r="O695" i="2" s="1"/>
  <c r="F695" i="2"/>
  <c r="N695" i="2" s="1"/>
  <c r="J694" i="2"/>
  <c r="O694" i="2" s="1"/>
  <c r="F694" i="2"/>
  <c r="N694" i="2" s="1"/>
  <c r="J693" i="2"/>
  <c r="O693" i="2" s="1"/>
  <c r="F693" i="2"/>
  <c r="N693" i="2" s="1"/>
  <c r="J692" i="2"/>
  <c r="O692" i="2" s="1"/>
  <c r="F692" i="2"/>
  <c r="N692" i="2" s="1"/>
  <c r="J691" i="2"/>
  <c r="O691" i="2" s="1"/>
  <c r="F691" i="2"/>
  <c r="N691" i="2" s="1"/>
  <c r="J690" i="2"/>
  <c r="O690" i="2" s="1"/>
  <c r="F690" i="2"/>
  <c r="N690" i="2" s="1"/>
  <c r="J689" i="2"/>
  <c r="O689" i="2" s="1"/>
  <c r="F689" i="2"/>
  <c r="N689" i="2" s="1"/>
  <c r="J688" i="2"/>
  <c r="O688" i="2" s="1"/>
  <c r="F688" i="2"/>
  <c r="N688" i="2" s="1"/>
  <c r="M687" i="2"/>
  <c r="L687" i="2"/>
  <c r="K687" i="2"/>
  <c r="K686" i="2" s="1"/>
  <c r="I687" i="2"/>
  <c r="H687" i="2"/>
  <c r="G687" i="2"/>
  <c r="E687" i="2"/>
  <c r="P687" i="2" s="1"/>
  <c r="D687" i="2"/>
  <c r="M686" i="2"/>
  <c r="L686" i="2"/>
  <c r="I686" i="2"/>
  <c r="H686" i="2"/>
  <c r="G686" i="2"/>
  <c r="D686" i="2"/>
  <c r="J685" i="2"/>
  <c r="O685" i="2" s="1"/>
  <c r="F685" i="2"/>
  <c r="N685" i="2" s="1"/>
  <c r="J684" i="2"/>
  <c r="O684" i="2" s="1"/>
  <c r="F684" i="2"/>
  <c r="N684" i="2" s="1"/>
  <c r="J683" i="2"/>
  <c r="O683" i="2" s="1"/>
  <c r="F683" i="2"/>
  <c r="N683" i="2" s="1"/>
  <c r="J682" i="2"/>
  <c r="O682" i="2" s="1"/>
  <c r="F682" i="2"/>
  <c r="N682" i="2" s="1"/>
  <c r="J681" i="2"/>
  <c r="O681" i="2" s="1"/>
  <c r="F681" i="2"/>
  <c r="N681" i="2" s="1"/>
  <c r="M680" i="2"/>
  <c r="L680" i="2"/>
  <c r="K680" i="2"/>
  <c r="I680" i="2"/>
  <c r="H680" i="2"/>
  <c r="G680" i="2"/>
  <c r="E680" i="2"/>
  <c r="P680" i="2" s="1"/>
  <c r="D680" i="2"/>
  <c r="J679" i="2"/>
  <c r="O679" i="2" s="1"/>
  <c r="F679" i="2"/>
  <c r="N679" i="2" s="1"/>
  <c r="J678" i="2"/>
  <c r="O678" i="2" s="1"/>
  <c r="F678" i="2"/>
  <c r="N678" i="2" s="1"/>
  <c r="J677" i="2"/>
  <c r="O677" i="2" s="1"/>
  <c r="F677" i="2"/>
  <c r="N677" i="2" s="1"/>
  <c r="J676" i="2"/>
  <c r="O676" i="2" s="1"/>
  <c r="F676" i="2"/>
  <c r="N676" i="2" s="1"/>
  <c r="J675" i="2"/>
  <c r="O675" i="2" s="1"/>
  <c r="F675" i="2"/>
  <c r="N675" i="2" s="1"/>
  <c r="J674" i="2"/>
  <c r="O674" i="2" s="1"/>
  <c r="F674" i="2"/>
  <c r="N674" i="2" s="1"/>
  <c r="J673" i="2"/>
  <c r="O673" i="2" s="1"/>
  <c r="F673" i="2"/>
  <c r="N673" i="2" s="1"/>
  <c r="J672" i="2"/>
  <c r="O672" i="2" s="1"/>
  <c r="F672" i="2"/>
  <c r="N672" i="2" s="1"/>
  <c r="J671" i="2"/>
  <c r="O671" i="2" s="1"/>
  <c r="F671" i="2"/>
  <c r="N671" i="2" s="1"/>
  <c r="J670" i="2"/>
  <c r="O670" i="2" s="1"/>
  <c r="F670" i="2"/>
  <c r="N670" i="2" s="1"/>
  <c r="J669" i="2"/>
  <c r="O669" i="2" s="1"/>
  <c r="F669" i="2"/>
  <c r="N669" i="2" s="1"/>
  <c r="J668" i="2"/>
  <c r="O668" i="2" s="1"/>
  <c r="F668" i="2"/>
  <c r="N668" i="2" s="1"/>
  <c r="J667" i="2"/>
  <c r="O667" i="2" s="1"/>
  <c r="F667" i="2"/>
  <c r="N667" i="2" s="1"/>
  <c r="J666" i="2"/>
  <c r="O666" i="2" s="1"/>
  <c r="F666" i="2"/>
  <c r="N666" i="2" s="1"/>
  <c r="J665" i="2"/>
  <c r="O665" i="2" s="1"/>
  <c r="F665" i="2"/>
  <c r="N665" i="2" s="1"/>
  <c r="J664" i="2"/>
  <c r="O664" i="2" s="1"/>
  <c r="F664" i="2"/>
  <c r="N664" i="2" s="1"/>
  <c r="J663" i="2"/>
  <c r="O663" i="2" s="1"/>
  <c r="F663" i="2"/>
  <c r="N663" i="2" s="1"/>
  <c r="J662" i="2"/>
  <c r="O662" i="2" s="1"/>
  <c r="F662" i="2"/>
  <c r="N662" i="2" s="1"/>
  <c r="M661" i="2"/>
  <c r="L661" i="2"/>
  <c r="K661" i="2"/>
  <c r="I661" i="2"/>
  <c r="H661" i="2"/>
  <c r="G661" i="2"/>
  <c r="G660" i="2" s="1"/>
  <c r="E661" i="2"/>
  <c r="P661" i="2" s="1"/>
  <c r="D661" i="2"/>
  <c r="D660" i="2" s="1"/>
  <c r="M660" i="2"/>
  <c r="L660" i="2"/>
  <c r="K660" i="2"/>
  <c r="I660" i="2"/>
  <c r="H660" i="2"/>
  <c r="J659" i="2"/>
  <c r="O659" i="2" s="1"/>
  <c r="F659" i="2"/>
  <c r="N659" i="2" s="1"/>
  <c r="J658" i="2"/>
  <c r="O658" i="2" s="1"/>
  <c r="F658" i="2"/>
  <c r="N658" i="2" s="1"/>
  <c r="J657" i="2"/>
  <c r="O657" i="2" s="1"/>
  <c r="F657" i="2"/>
  <c r="N657" i="2" s="1"/>
  <c r="J656" i="2"/>
  <c r="O656" i="2" s="1"/>
  <c r="F656" i="2"/>
  <c r="N656" i="2" s="1"/>
  <c r="J655" i="2"/>
  <c r="O655" i="2" s="1"/>
  <c r="F655" i="2"/>
  <c r="N655" i="2" s="1"/>
  <c r="M654" i="2"/>
  <c r="L654" i="2"/>
  <c r="K654" i="2"/>
  <c r="I654" i="2"/>
  <c r="H654" i="2"/>
  <c r="G654" i="2"/>
  <c r="E654" i="2"/>
  <c r="P654" i="2" s="1"/>
  <c r="D654" i="2"/>
  <c r="J653" i="2"/>
  <c r="O653" i="2" s="1"/>
  <c r="F653" i="2"/>
  <c r="N653" i="2" s="1"/>
  <c r="J652" i="2"/>
  <c r="O652" i="2" s="1"/>
  <c r="F652" i="2"/>
  <c r="N652" i="2" s="1"/>
  <c r="J651" i="2"/>
  <c r="O651" i="2" s="1"/>
  <c r="F651" i="2"/>
  <c r="N651" i="2" s="1"/>
  <c r="J650" i="2"/>
  <c r="O650" i="2" s="1"/>
  <c r="F650" i="2"/>
  <c r="N650" i="2" s="1"/>
  <c r="J649" i="2"/>
  <c r="O649" i="2" s="1"/>
  <c r="F649" i="2"/>
  <c r="N649" i="2" s="1"/>
  <c r="J648" i="2"/>
  <c r="O648" i="2" s="1"/>
  <c r="F648" i="2"/>
  <c r="N648" i="2" s="1"/>
  <c r="J647" i="2"/>
  <c r="O647" i="2" s="1"/>
  <c r="F647" i="2"/>
  <c r="N647" i="2" s="1"/>
  <c r="J646" i="2"/>
  <c r="O646" i="2" s="1"/>
  <c r="F646" i="2"/>
  <c r="N646" i="2" s="1"/>
  <c r="J645" i="2"/>
  <c r="O645" i="2" s="1"/>
  <c r="F645" i="2"/>
  <c r="N645" i="2" s="1"/>
  <c r="J644" i="2"/>
  <c r="O644" i="2" s="1"/>
  <c r="F644" i="2"/>
  <c r="N644" i="2" s="1"/>
  <c r="J643" i="2"/>
  <c r="O643" i="2" s="1"/>
  <c r="F643" i="2"/>
  <c r="N643" i="2" s="1"/>
  <c r="J642" i="2"/>
  <c r="O642" i="2" s="1"/>
  <c r="F642" i="2"/>
  <c r="N642" i="2" s="1"/>
  <c r="J641" i="2"/>
  <c r="O641" i="2" s="1"/>
  <c r="F641" i="2"/>
  <c r="N641" i="2" s="1"/>
  <c r="J640" i="2"/>
  <c r="O640" i="2" s="1"/>
  <c r="F640" i="2"/>
  <c r="N640" i="2" s="1"/>
  <c r="J639" i="2"/>
  <c r="O639" i="2" s="1"/>
  <c r="F639" i="2"/>
  <c r="N639" i="2" s="1"/>
  <c r="J638" i="2"/>
  <c r="O638" i="2" s="1"/>
  <c r="F638" i="2"/>
  <c r="N638" i="2" s="1"/>
  <c r="J637" i="2"/>
  <c r="O637" i="2" s="1"/>
  <c r="F637" i="2"/>
  <c r="N637" i="2" s="1"/>
  <c r="J636" i="2"/>
  <c r="O636" i="2" s="1"/>
  <c r="F636" i="2"/>
  <c r="N636" i="2" s="1"/>
  <c r="M635" i="2"/>
  <c r="L635" i="2"/>
  <c r="L634" i="2" s="1"/>
  <c r="K635" i="2"/>
  <c r="K634" i="2" s="1"/>
  <c r="I635" i="2"/>
  <c r="H635" i="2"/>
  <c r="G635" i="2"/>
  <c r="E635" i="2"/>
  <c r="P635" i="2" s="1"/>
  <c r="D635" i="2"/>
  <c r="D634" i="2" s="1"/>
  <c r="H634" i="2"/>
  <c r="G634" i="2"/>
  <c r="J633" i="2"/>
  <c r="O633" i="2" s="1"/>
  <c r="F633" i="2"/>
  <c r="N633" i="2" s="1"/>
  <c r="J632" i="2"/>
  <c r="O632" i="2" s="1"/>
  <c r="F632" i="2"/>
  <c r="N632" i="2" s="1"/>
  <c r="J631" i="2"/>
  <c r="O631" i="2" s="1"/>
  <c r="F631" i="2"/>
  <c r="N631" i="2" s="1"/>
  <c r="J630" i="2"/>
  <c r="O630" i="2" s="1"/>
  <c r="F630" i="2"/>
  <c r="N630" i="2" s="1"/>
  <c r="J629" i="2"/>
  <c r="O629" i="2" s="1"/>
  <c r="F629" i="2"/>
  <c r="N629" i="2" s="1"/>
  <c r="M628" i="2"/>
  <c r="L628" i="2"/>
  <c r="K628" i="2"/>
  <c r="I628" i="2"/>
  <c r="H628" i="2"/>
  <c r="G628" i="2"/>
  <c r="E628" i="2"/>
  <c r="P628" i="2" s="1"/>
  <c r="D628" i="2"/>
  <c r="J627" i="2"/>
  <c r="O627" i="2" s="1"/>
  <c r="F627" i="2"/>
  <c r="N627" i="2" s="1"/>
  <c r="J626" i="2"/>
  <c r="O626" i="2" s="1"/>
  <c r="F626" i="2"/>
  <c r="N626" i="2" s="1"/>
  <c r="J625" i="2"/>
  <c r="O625" i="2" s="1"/>
  <c r="F625" i="2"/>
  <c r="N625" i="2" s="1"/>
  <c r="J624" i="2"/>
  <c r="O624" i="2" s="1"/>
  <c r="F624" i="2"/>
  <c r="N624" i="2" s="1"/>
  <c r="J623" i="2"/>
  <c r="O623" i="2" s="1"/>
  <c r="F623" i="2"/>
  <c r="N623" i="2" s="1"/>
  <c r="J622" i="2"/>
  <c r="O622" i="2" s="1"/>
  <c r="F622" i="2"/>
  <c r="N622" i="2" s="1"/>
  <c r="J621" i="2"/>
  <c r="O621" i="2" s="1"/>
  <c r="F621" i="2"/>
  <c r="N621" i="2" s="1"/>
  <c r="J620" i="2"/>
  <c r="O620" i="2" s="1"/>
  <c r="F620" i="2"/>
  <c r="N620" i="2" s="1"/>
  <c r="J619" i="2"/>
  <c r="O619" i="2" s="1"/>
  <c r="F619" i="2"/>
  <c r="N619" i="2" s="1"/>
  <c r="J618" i="2"/>
  <c r="O618" i="2" s="1"/>
  <c r="F618" i="2"/>
  <c r="N618" i="2" s="1"/>
  <c r="J617" i="2"/>
  <c r="O617" i="2" s="1"/>
  <c r="F617" i="2"/>
  <c r="N617" i="2" s="1"/>
  <c r="J616" i="2"/>
  <c r="O616" i="2" s="1"/>
  <c r="F616" i="2"/>
  <c r="N616" i="2" s="1"/>
  <c r="J615" i="2"/>
  <c r="O615" i="2" s="1"/>
  <c r="F615" i="2"/>
  <c r="N615" i="2" s="1"/>
  <c r="J614" i="2"/>
  <c r="O614" i="2" s="1"/>
  <c r="F614" i="2"/>
  <c r="N614" i="2" s="1"/>
  <c r="J613" i="2"/>
  <c r="O613" i="2" s="1"/>
  <c r="F613" i="2"/>
  <c r="N613" i="2" s="1"/>
  <c r="J612" i="2"/>
  <c r="O612" i="2" s="1"/>
  <c r="F612" i="2"/>
  <c r="N612" i="2" s="1"/>
  <c r="J611" i="2"/>
  <c r="O611" i="2" s="1"/>
  <c r="F611" i="2"/>
  <c r="N611" i="2" s="1"/>
  <c r="J610" i="2"/>
  <c r="O610" i="2" s="1"/>
  <c r="F610" i="2"/>
  <c r="N610" i="2" s="1"/>
  <c r="M609" i="2"/>
  <c r="L609" i="2"/>
  <c r="L608" i="2" s="1"/>
  <c r="K609" i="2"/>
  <c r="K608" i="2" s="1"/>
  <c r="I609" i="2"/>
  <c r="H609" i="2"/>
  <c r="H608" i="2" s="1"/>
  <c r="G609" i="2"/>
  <c r="G608" i="2" s="1"/>
  <c r="E609" i="2"/>
  <c r="P609" i="2" s="1"/>
  <c r="D609" i="2"/>
  <c r="M608" i="2"/>
  <c r="E608" i="2"/>
  <c r="P608" i="2" s="1"/>
  <c r="D608" i="2"/>
  <c r="J607" i="2"/>
  <c r="O607" i="2" s="1"/>
  <c r="F607" i="2"/>
  <c r="N607" i="2" s="1"/>
  <c r="J606" i="2"/>
  <c r="O606" i="2" s="1"/>
  <c r="F606" i="2"/>
  <c r="N606" i="2" s="1"/>
  <c r="J605" i="2"/>
  <c r="O605" i="2" s="1"/>
  <c r="F605" i="2"/>
  <c r="N605" i="2" s="1"/>
  <c r="J604" i="2"/>
  <c r="O604" i="2" s="1"/>
  <c r="F604" i="2"/>
  <c r="N604" i="2" s="1"/>
  <c r="J603" i="2"/>
  <c r="O603" i="2" s="1"/>
  <c r="F603" i="2"/>
  <c r="N603" i="2" s="1"/>
  <c r="M602" i="2"/>
  <c r="L602" i="2"/>
  <c r="K602" i="2"/>
  <c r="I602" i="2"/>
  <c r="H602" i="2"/>
  <c r="G602" i="2"/>
  <c r="E602" i="2"/>
  <c r="P602" i="2" s="1"/>
  <c r="D602" i="2"/>
  <c r="J601" i="2"/>
  <c r="O601" i="2" s="1"/>
  <c r="F601" i="2"/>
  <c r="N601" i="2" s="1"/>
  <c r="J600" i="2"/>
  <c r="O600" i="2" s="1"/>
  <c r="F600" i="2"/>
  <c r="N600" i="2" s="1"/>
  <c r="J599" i="2"/>
  <c r="O599" i="2" s="1"/>
  <c r="F599" i="2"/>
  <c r="N599" i="2" s="1"/>
  <c r="J598" i="2"/>
  <c r="O598" i="2" s="1"/>
  <c r="F598" i="2"/>
  <c r="N598" i="2" s="1"/>
  <c r="J597" i="2"/>
  <c r="O597" i="2" s="1"/>
  <c r="F597" i="2"/>
  <c r="N597" i="2" s="1"/>
  <c r="J596" i="2"/>
  <c r="O596" i="2" s="1"/>
  <c r="F596" i="2"/>
  <c r="N596" i="2" s="1"/>
  <c r="J595" i="2"/>
  <c r="O595" i="2" s="1"/>
  <c r="F595" i="2"/>
  <c r="N595" i="2" s="1"/>
  <c r="J594" i="2"/>
  <c r="O594" i="2" s="1"/>
  <c r="F594" i="2"/>
  <c r="N594" i="2" s="1"/>
  <c r="J593" i="2"/>
  <c r="O593" i="2" s="1"/>
  <c r="F593" i="2"/>
  <c r="N593" i="2" s="1"/>
  <c r="J592" i="2"/>
  <c r="O592" i="2" s="1"/>
  <c r="F592" i="2"/>
  <c r="N592" i="2" s="1"/>
  <c r="J591" i="2"/>
  <c r="O591" i="2" s="1"/>
  <c r="F591" i="2"/>
  <c r="N591" i="2" s="1"/>
  <c r="J590" i="2"/>
  <c r="O590" i="2" s="1"/>
  <c r="F590" i="2"/>
  <c r="N590" i="2" s="1"/>
  <c r="J589" i="2"/>
  <c r="O589" i="2" s="1"/>
  <c r="F589" i="2"/>
  <c r="N589" i="2" s="1"/>
  <c r="J588" i="2"/>
  <c r="O588" i="2" s="1"/>
  <c r="F588" i="2"/>
  <c r="N588" i="2" s="1"/>
  <c r="J587" i="2"/>
  <c r="O587" i="2" s="1"/>
  <c r="F587" i="2"/>
  <c r="N587" i="2" s="1"/>
  <c r="J586" i="2"/>
  <c r="O586" i="2" s="1"/>
  <c r="F586" i="2"/>
  <c r="N586" i="2" s="1"/>
  <c r="J585" i="2"/>
  <c r="O585" i="2" s="1"/>
  <c r="F585" i="2"/>
  <c r="N585" i="2" s="1"/>
  <c r="J584" i="2"/>
  <c r="O584" i="2" s="1"/>
  <c r="F584" i="2"/>
  <c r="N584" i="2" s="1"/>
  <c r="M583" i="2"/>
  <c r="L583" i="2"/>
  <c r="L582" i="2" s="1"/>
  <c r="K583" i="2"/>
  <c r="K582" i="2" s="1"/>
  <c r="I583" i="2"/>
  <c r="H583" i="2"/>
  <c r="H582" i="2" s="1"/>
  <c r="G583" i="2"/>
  <c r="G582" i="2" s="1"/>
  <c r="E583" i="2"/>
  <c r="P583" i="2" s="1"/>
  <c r="D583" i="2"/>
  <c r="D582" i="2" s="1"/>
  <c r="J581" i="2"/>
  <c r="O581" i="2" s="1"/>
  <c r="F581" i="2"/>
  <c r="N581" i="2" s="1"/>
  <c r="J580" i="2"/>
  <c r="O580" i="2" s="1"/>
  <c r="F580" i="2"/>
  <c r="N580" i="2" s="1"/>
  <c r="J579" i="2"/>
  <c r="O579" i="2" s="1"/>
  <c r="F579" i="2"/>
  <c r="N579" i="2" s="1"/>
  <c r="J578" i="2"/>
  <c r="O578" i="2" s="1"/>
  <c r="F578" i="2"/>
  <c r="N578" i="2" s="1"/>
  <c r="J577" i="2"/>
  <c r="O577" i="2" s="1"/>
  <c r="F577" i="2"/>
  <c r="N577" i="2" s="1"/>
  <c r="M576" i="2"/>
  <c r="L576" i="2"/>
  <c r="K576" i="2"/>
  <c r="I576" i="2"/>
  <c r="H576" i="2"/>
  <c r="G576" i="2"/>
  <c r="E576" i="2"/>
  <c r="P576" i="2" s="1"/>
  <c r="D576" i="2"/>
  <c r="J575" i="2"/>
  <c r="O575" i="2" s="1"/>
  <c r="F575" i="2"/>
  <c r="N575" i="2" s="1"/>
  <c r="J574" i="2"/>
  <c r="O574" i="2" s="1"/>
  <c r="F574" i="2"/>
  <c r="N574" i="2" s="1"/>
  <c r="J573" i="2"/>
  <c r="O573" i="2" s="1"/>
  <c r="F573" i="2"/>
  <c r="N573" i="2" s="1"/>
  <c r="J572" i="2"/>
  <c r="O572" i="2" s="1"/>
  <c r="F572" i="2"/>
  <c r="N572" i="2" s="1"/>
  <c r="J571" i="2"/>
  <c r="O571" i="2" s="1"/>
  <c r="F571" i="2"/>
  <c r="N571" i="2" s="1"/>
  <c r="J570" i="2"/>
  <c r="O570" i="2" s="1"/>
  <c r="F570" i="2"/>
  <c r="N570" i="2" s="1"/>
  <c r="J569" i="2"/>
  <c r="O569" i="2" s="1"/>
  <c r="F569" i="2"/>
  <c r="N569" i="2" s="1"/>
  <c r="J568" i="2"/>
  <c r="O568" i="2" s="1"/>
  <c r="F568" i="2"/>
  <c r="N568" i="2" s="1"/>
  <c r="J567" i="2"/>
  <c r="O567" i="2" s="1"/>
  <c r="F567" i="2"/>
  <c r="N567" i="2" s="1"/>
  <c r="J566" i="2"/>
  <c r="O566" i="2" s="1"/>
  <c r="F566" i="2"/>
  <c r="N566" i="2" s="1"/>
  <c r="J565" i="2"/>
  <c r="O565" i="2" s="1"/>
  <c r="F565" i="2"/>
  <c r="N565" i="2" s="1"/>
  <c r="J564" i="2"/>
  <c r="O564" i="2" s="1"/>
  <c r="F564" i="2"/>
  <c r="N564" i="2" s="1"/>
  <c r="J563" i="2"/>
  <c r="O563" i="2" s="1"/>
  <c r="F563" i="2"/>
  <c r="N563" i="2" s="1"/>
  <c r="J562" i="2"/>
  <c r="O562" i="2" s="1"/>
  <c r="F562" i="2"/>
  <c r="N562" i="2" s="1"/>
  <c r="J561" i="2"/>
  <c r="O561" i="2" s="1"/>
  <c r="F561" i="2"/>
  <c r="N561" i="2" s="1"/>
  <c r="J560" i="2"/>
  <c r="O560" i="2" s="1"/>
  <c r="F560" i="2"/>
  <c r="N560" i="2" s="1"/>
  <c r="J559" i="2"/>
  <c r="O559" i="2" s="1"/>
  <c r="F559" i="2"/>
  <c r="N559" i="2" s="1"/>
  <c r="J558" i="2"/>
  <c r="O558" i="2" s="1"/>
  <c r="F558" i="2"/>
  <c r="N558" i="2" s="1"/>
  <c r="M557" i="2"/>
  <c r="L557" i="2"/>
  <c r="L556" i="2" s="1"/>
  <c r="K557" i="2"/>
  <c r="K556" i="2" s="1"/>
  <c r="I557" i="2"/>
  <c r="I556" i="2" s="1"/>
  <c r="H557" i="2"/>
  <c r="H556" i="2" s="1"/>
  <c r="G557" i="2"/>
  <c r="E557" i="2"/>
  <c r="P557" i="2" s="1"/>
  <c r="D557" i="2"/>
  <c r="D556" i="2" s="1"/>
  <c r="G556" i="2"/>
  <c r="J555" i="2"/>
  <c r="O555" i="2" s="1"/>
  <c r="F555" i="2"/>
  <c r="N555" i="2" s="1"/>
  <c r="J554" i="2"/>
  <c r="O554" i="2" s="1"/>
  <c r="F554" i="2"/>
  <c r="N554" i="2" s="1"/>
  <c r="J553" i="2"/>
  <c r="O553" i="2" s="1"/>
  <c r="F553" i="2"/>
  <c r="N553" i="2" s="1"/>
  <c r="J552" i="2"/>
  <c r="O552" i="2" s="1"/>
  <c r="F552" i="2"/>
  <c r="N552" i="2" s="1"/>
  <c r="J551" i="2"/>
  <c r="O551" i="2" s="1"/>
  <c r="F551" i="2"/>
  <c r="N551" i="2" s="1"/>
  <c r="M550" i="2"/>
  <c r="L550" i="2"/>
  <c r="K550" i="2"/>
  <c r="I550" i="2"/>
  <c r="H550" i="2"/>
  <c r="G550" i="2"/>
  <c r="E550" i="2"/>
  <c r="P550" i="2" s="1"/>
  <c r="D550" i="2"/>
  <c r="J549" i="2"/>
  <c r="O549" i="2" s="1"/>
  <c r="F549" i="2"/>
  <c r="N549" i="2" s="1"/>
  <c r="J548" i="2"/>
  <c r="O548" i="2" s="1"/>
  <c r="F548" i="2"/>
  <c r="N548" i="2" s="1"/>
  <c r="J547" i="2"/>
  <c r="O547" i="2" s="1"/>
  <c r="F547" i="2"/>
  <c r="N547" i="2" s="1"/>
  <c r="J546" i="2"/>
  <c r="O546" i="2" s="1"/>
  <c r="F546" i="2"/>
  <c r="N546" i="2" s="1"/>
  <c r="J545" i="2"/>
  <c r="O545" i="2" s="1"/>
  <c r="F545" i="2"/>
  <c r="N545" i="2" s="1"/>
  <c r="J544" i="2"/>
  <c r="O544" i="2" s="1"/>
  <c r="F544" i="2"/>
  <c r="N544" i="2" s="1"/>
  <c r="J543" i="2"/>
  <c r="O543" i="2" s="1"/>
  <c r="F543" i="2"/>
  <c r="N543" i="2" s="1"/>
  <c r="J542" i="2"/>
  <c r="O542" i="2" s="1"/>
  <c r="F542" i="2"/>
  <c r="N542" i="2" s="1"/>
  <c r="J541" i="2"/>
  <c r="O541" i="2" s="1"/>
  <c r="F541" i="2"/>
  <c r="N541" i="2" s="1"/>
  <c r="J540" i="2"/>
  <c r="O540" i="2" s="1"/>
  <c r="F540" i="2"/>
  <c r="N540" i="2" s="1"/>
  <c r="J539" i="2"/>
  <c r="O539" i="2" s="1"/>
  <c r="F539" i="2"/>
  <c r="N539" i="2" s="1"/>
  <c r="J538" i="2"/>
  <c r="O538" i="2" s="1"/>
  <c r="F538" i="2"/>
  <c r="N538" i="2" s="1"/>
  <c r="J537" i="2"/>
  <c r="O537" i="2" s="1"/>
  <c r="F537" i="2"/>
  <c r="N537" i="2" s="1"/>
  <c r="J536" i="2"/>
  <c r="O536" i="2" s="1"/>
  <c r="F536" i="2"/>
  <c r="N536" i="2" s="1"/>
  <c r="J535" i="2"/>
  <c r="O535" i="2" s="1"/>
  <c r="F535" i="2"/>
  <c r="N535" i="2" s="1"/>
  <c r="J534" i="2"/>
  <c r="O534" i="2" s="1"/>
  <c r="F534" i="2"/>
  <c r="N534" i="2" s="1"/>
  <c r="J533" i="2"/>
  <c r="O533" i="2" s="1"/>
  <c r="F533" i="2"/>
  <c r="N533" i="2" s="1"/>
  <c r="J532" i="2"/>
  <c r="O532" i="2" s="1"/>
  <c r="F532" i="2"/>
  <c r="N532" i="2" s="1"/>
  <c r="M531" i="2"/>
  <c r="L531" i="2"/>
  <c r="L530" i="2" s="1"/>
  <c r="K531" i="2"/>
  <c r="I531" i="2"/>
  <c r="I530" i="2" s="1"/>
  <c r="H531" i="2"/>
  <c r="G531" i="2"/>
  <c r="G530" i="2" s="1"/>
  <c r="E531" i="2"/>
  <c r="D531" i="2"/>
  <c r="D530" i="2" s="1"/>
  <c r="M530" i="2"/>
  <c r="K530" i="2"/>
  <c r="H530" i="2"/>
  <c r="E764" i="2" l="1"/>
  <c r="P764" i="2" s="1"/>
  <c r="I608" i="2"/>
  <c r="E660" i="2"/>
  <c r="P660" i="2" s="1"/>
  <c r="I634" i="2"/>
  <c r="M764" i="2"/>
  <c r="E582" i="2"/>
  <c r="P582" i="2" s="1"/>
  <c r="M582" i="2"/>
  <c r="E686" i="2"/>
  <c r="P686" i="2" s="1"/>
  <c r="E556" i="2"/>
  <c r="P556" i="2" s="1"/>
  <c r="M556" i="2"/>
  <c r="I582" i="2"/>
  <c r="E634" i="2"/>
  <c r="P634" i="2" s="1"/>
  <c r="M634" i="2"/>
  <c r="I790" i="2"/>
  <c r="F348" i="2"/>
  <c r="N348" i="2" s="1"/>
  <c r="O348" i="2"/>
  <c r="E712" i="2"/>
  <c r="P712" i="2" s="1"/>
  <c r="E530" i="2"/>
  <c r="P530" i="2" s="1"/>
  <c r="P531" i="2"/>
  <c r="O368" i="2"/>
  <c r="N349" i="2"/>
  <c r="F791" i="2"/>
  <c r="J791" i="2"/>
  <c r="F810" i="2"/>
  <c r="N810" i="2" s="1"/>
  <c r="J810" i="2"/>
  <c r="O810" i="2" s="1"/>
  <c r="F765" i="2"/>
  <c r="J765" i="2"/>
  <c r="F784" i="2"/>
  <c r="N784" i="2" s="1"/>
  <c r="J784" i="2"/>
  <c r="O784" i="2" s="1"/>
  <c r="F739" i="2"/>
  <c r="F738" i="2" s="1"/>
  <c r="N738" i="2" s="1"/>
  <c r="J739" i="2"/>
  <c r="J738" i="2" s="1"/>
  <c r="O738" i="2" s="1"/>
  <c r="F758" i="2"/>
  <c r="N758" i="2" s="1"/>
  <c r="J758" i="2"/>
  <c r="O758" i="2" s="1"/>
  <c r="F713" i="2"/>
  <c r="J713" i="2"/>
  <c r="F732" i="2"/>
  <c r="N732" i="2" s="1"/>
  <c r="J732" i="2"/>
  <c r="O732" i="2" s="1"/>
  <c r="F687" i="2"/>
  <c r="J687" i="2"/>
  <c r="J686" i="2" s="1"/>
  <c r="O686" i="2" s="1"/>
  <c r="F706" i="2"/>
  <c r="N706" i="2" s="1"/>
  <c r="J706" i="2"/>
  <c r="O706" i="2" s="1"/>
  <c r="F661" i="2"/>
  <c r="J661" i="2"/>
  <c r="F680" i="2"/>
  <c r="N680" i="2" s="1"/>
  <c r="J680" i="2"/>
  <c r="O680" i="2" s="1"/>
  <c r="F609" i="2"/>
  <c r="N609" i="2" s="1"/>
  <c r="J609" i="2"/>
  <c r="F628" i="2"/>
  <c r="N628" i="2" s="1"/>
  <c r="J628" i="2"/>
  <c r="O628" i="2" s="1"/>
  <c r="F635" i="2"/>
  <c r="J635" i="2"/>
  <c r="O635" i="2" s="1"/>
  <c r="F654" i="2"/>
  <c r="N654" i="2" s="1"/>
  <c r="J654" i="2"/>
  <c r="O654" i="2" s="1"/>
  <c r="F583" i="2"/>
  <c r="J583" i="2"/>
  <c r="F602" i="2"/>
  <c r="N602" i="2" s="1"/>
  <c r="J602" i="2"/>
  <c r="O602" i="2" s="1"/>
  <c r="N576" i="2"/>
  <c r="F557" i="2"/>
  <c r="J557" i="2"/>
  <c r="F576" i="2"/>
  <c r="J576" i="2"/>
  <c r="O576" i="2" s="1"/>
  <c r="F531" i="2"/>
  <c r="J531" i="2"/>
  <c r="F550" i="2"/>
  <c r="N550" i="2" s="1"/>
  <c r="J550" i="2"/>
  <c r="O550" i="2" s="1"/>
  <c r="J529" i="2"/>
  <c r="O529" i="2" s="1"/>
  <c r="F529" i="2"/>
  <c r="N529" i="2" s="1"/>
  <c r="J528" i="2"/>
  <c r="O528" i="2" s="1"/>
  <c r="F528" i="2"/>
  <c r="N528" i="2" s="1"/>
  <c r="J527" i="2"/>
  <c r="O527" i="2" s="1"/>
  <c r="F527" i="2"/>
  <c r="N527" i="2" s="1"/>
  <c r="J526" i="2"/>
  <c r="O526" i="2" s="1"/>
  <c r="F526" i="2"/>
  <c r="N526" i="2" s="1"/>
  <c r="J525" i="2"/>
  <c r="O525" i="2" s="1"/>
  <c r="F525" i="2"/>
  <c r="N525" i="2" s="1"/>
  <c r="M524" i="2"/>
  <c r="L524" i="2"/>
  <c r="K524" i="2"/>
  <c r="I524" i="2"/>
  <c r="H524" i="2"/>
  <c r="G524" i="2"/>
  <c r="E524" i="2"/>
  <c r="P524" i="2" s="1"/>
  <c r="D524" i="2"/>
  <c r="J523" i="2"/>
  <c r="O523" i="2" s="1"/>
  <c r="F523" i="2"/>
  <c r="N523" i="2" s="1"/>
  <c r="J522" i="2"/>
  <c r="O522" i="2" s="1"/>
  <c r="F522" i="2"/>
  <c r="N522" i="2" s="1"/>
  <c r="J521" i="2"/>
  <c r="O521" i="2" s="1"/>
  <c r="F521" i="2"/>
  <c r="N521" i="2" s="1"/>
  <c r="J520" i="2"/>
  <c r="O520" i="2" s="1"/>
  <c r="F520" i="2"/>
  <c r="N520" i="2" s="1"/>
  <c r="J519" i="2"/>
  <c r="O519" i="2" s="1"/>
  <c r="F519" i="2"/>
  <c r="N519" i="2" s="1"/>
  <c r="J518" i="2"/>
  <c r="O518" i="2" s="1"/>
  <c r="F518" i="2"/>
  <c r="N518" i="2" s="1"/>
  <c r="J517" i="2"/>
  <c r="O517" i="2" s="1"/>
  <c r="F517" i="2"/>
  <c r="N517" i="2" s="1"/>
  <c r="J516" i="2"/>
  <c r="O516" i="2" s="1"/>
  <c r="F516" i="2"/>
  <c r="N516" i="2" s="1"/>
  <c r="J515" i="2"/>
  <c r="O515" i="2" s="1"/>
  <c r="F515" i="2"/>
  <c r="N515" i="2" s="1"/>
  <c r="J514" i="2"/>
  <c r="O514" i="2" s="1"/>
  <c r="F514" i="2"/>
  <c r="N514" i="2" s="1"/>
  <c r="J513" i="2"/>
  <c r="O513" i="2" s="1"/>
  <c r="F513" i="2"/>
  <c r="N513" i="2" s="1"/>
  <c r="J512" i="2"/>
  <c r="O512" i="2" s="1"/>
  <c r="F512" i="2"/>
  <c r="N512" i="2" s="1"/>
  <c r="J511" i="2"/>
  <c r="O511" i="2" s="1"/>
  <c r="F511" i="2"/>
  <c r="N511" i="2" s="1"/>
  <c r="J510" i="2"/>
  <c r="O510" i="2" s="1"/>
  <c r="F510" i="2"/>
  <c r="N510" i="2" s="1"/>
  <c r="J509" i="2"/>
  <c r="O509" i="2" s="1"/>
  <c r="F509" i="2"/>
  <c r="N509" i="2" s="1"/>
  <c r="J508" i="2"/>
  <c r="O508" i="2" s="1"/>
  <c r="F508" i="2"/>
  <c r="N508" i="2" s="1"/>
  <c r="J507" i="2"/>
  <c r="O507" i="2" s="1"/>
  <c r="F507" i="2"/>
  <c r="N507" i="2" s="1"/>
  <c r="J506" i="2"/>
  <c r="O506" i="2" s="1"/>
  <c r="F506" i="2"/>
  <c r="N506" i="2" s="1"/>
  <c r="M505" i="2"/>
  <c r="L505" i="2"/>
  <c r="K505" i="2"/>
  <c r="I505" i="2"/>
  <c r="H505" i="2"/>
  <c r="G505" i="2"/>
  <c r="E505" i="2"/>
  <c r="P505" i="2" s="1"/>
  <c r="D505" i="2"/>
  <c r="D504" i="2" s="1"/>
  <c r="M504" i="2"/>
  <c r="L504" i="2"/>
  <c r="K504" i="2"/>
  <c r="I504" i="2"/>
  <c r="H504" i="2"/>
  <c r="G504" i="2"/>
  <c r="E504" i="2"/>
  <c r="P504" i="2" s="1"/>
  <c r="J503" i="2"/>
  <c r="O503" i="2" s="1"/>
  <c r="F503" i="2"/>
  <c r="N503" i="2" s="1"/>
  <c r="J502" i="2"/>
  <c r="O502" i="2" s="1"/>
  <c r="F502" i="2"/>
  <c r="N502" i="2" s="1"/>
  <c r="J501" i="2"/>
  <c r="O501" i="2" s="1"/>
  <c r="F501" i="2"/>
  <c r="N501" i="2" s="1"/>
  <c r="J500" i="2"/>
  <c r="O500" i="2" s="1"/>
  <c r="F500" i="2"/>
  <c r="N500" i="2" s="1"/>
  <c r="J499" i="2"/>
  <c r="O499" i="2" s="1"/>
  <c r="F499" i="2"/>
  <c r="N499" i="2" s="1"/>
  <c r="M498" i="2"/>
  <c r="L498" i="2"/>
  <c r="K498" i="2"/>
  <c r="I498" i="2"/>
  <c r="H498" i="2"/>
  <c r="G498" i="2"/>
  <c r="E498" i="2"/>
  <c r="P498" i="2" s="1"/>
  <c r="D498" i="2"/>
  <c r="J497" i="2"/>
  <c r="O497" i="2" s="1"/>
  <c r="F497" i="2"/>
  <c r="N497" i="2" s="1"/>
  <c r="J496" i="2"/>
  <c r="O496" i="2" s="1"/>
  <c r="F496" i="2"/>
  <c r="N496" i="2" s="1"/>
  <c r="J495" i="2"/>
  <c r="O495" i="2" s="1"/>
  <c r="F495" i="2"/>
  <c r="N495" i="2" s="1"/>
  <c r="J494" i="2"/>
  <c r="O494" i="2" s="1"/>
  <c r="F494" i="2"/>
  <c r="N494" i="2" s="1"/>
  <c r="J493" i="2"/>
  <c r="O493" i="2" s="1"/>
  <c r="F493" i="2"/>
  <c r="N493" i="2" s="1"/>
  <c r="J492" i="2"/>
  <c r="O492" i="2" s="1"/>
  <c r="F492" i="2"/>
  <c r="N492" i="2" s="1"/>
  <c r="J491" i="2"/>
  <c r="O491" i="2" s="1"/>
  <c r="F491" i="2"/>
  <c r="N491" i="2" s="1"/>
  <c r="J490" i="2"/>
  <c r="O490" i="2" s="1"/>
  <c r="F490" i="2"/>
  <c r="N490" i="2" s="1"/>
  <c r="J489" i="2"/>
  <c r="O489" i="2" s="1"/>
  <c r="F489" i="2"/>
  <c r="N489" i="2" s="1"/>
  <c r="J488" i="2"/>
  <c r="O488" i="2" s="1"/>
  <c r="F488" i="2"/>
  <c r="N488" i="2" s="1"/>
  <c r="J487" i="2"/>
  <c r="O487" i="2" s="1"/>
  <c r="F487" i="2"/>
  <c r="N487" i="2" s="1"/>
  <c r="J486" i="2"/>
  <c r="O486" i="2" s="1"/>
  <c r="F486" i="2"/>
  <c r="N486" i="2" s="1"/>
  <c r="J485" i="2"/>
  <c r="O485" i="2" s="1"/>
  <c r="F485" i="2"/>
  <c r="N485" i="2" s="1"/>
  <c r="J484" i="2"/>
  <c r="O484" i="2" s="1"/>
  <c r="F484" i="2"/>
  <c r="N484" i="2" s="1"/>
  <c r="J483" i="2"/>
  <c r="O483" i="2" s="1"/>
  <c r="F483" i="2"/>
  <c r="N483" i="2" s="1"/>
  <c r="J482" i="2"/>
  <c r="O482" i="2" s="1"/>
  <c r="F482" i="2"/>
  <c r="N482" i="2" s="1"/>
  <c r="J481" i="2"/>
  <c r="O481" i="2" s="1"/>
  <c r="F481" i="2"/>
  <c r="N481" i="2" s="1"/>
  <c r="J480" i="2"/>
  <c r="O480" i="2" s="1"/>
  <c r="F480" i="2"/>
  <c r="N480" i="2" s="1"/>
  <c r="M479" i="2"/>
  <c r="L479" i="2"/>
  <c r="K479" i="2"/>
  <c r="I479" i="2"/>
  <c r="H479" i="2"/>
  <c r="G479" i="2"/>
  <c r="E479" i="2"/>
  <c r="P479" i="2" s="1"/>
  <c r="D479" i="2"/>
  <c r="M478" i="2"/>
  <c r="L478" i="2"/>
  <c r="K478" i="2"/>
  <c r="I478" i="2"/>
  <c r="H478" i="2"/>
  <c r="G478" i="2"/>
  <c r="E478" i="2"/>
  <c r="P478" i="2" s="1"/>
  <c r="D478" i="2"/>
  <c r="J477" i="2"/>
  <c r="O477" i="2" s="1"/>
  <c r="F477" i="2"/>
  <c r="N477" i="2" s="1"/>
  <c r="J476" i="2"/>
  <c r="O476" i="2" s="1"/>
  <c r="F476" i="2"/>
  <c r="N476" i="2" s="1"/>
  <c r="J475" i="2"/>
  <c r="O475" i="2" s="1"/>
  <c r="F475" i="2"/>
  <c r="N475" i="2" s="1"/>
  <c r="J474" i="2"/>
  <c r="O474" i="2" s="1"/>
  <c r="F474" i="2"/>
  <c r="N474" i="2" s="1"/>
  <c r="J473" i="2"/>
  <c r="O473" i="2" s="1"/>
  <c r="F473" i="2"/>
  <c r="N473" i="2" s="1"/>
  <c r="M472" i="2"/>
  <c r="L472" i="2"/>
  <c r="K472" i="2"/>
  <c r="I472" i="2"/>
  <c r="H472" i="2"/>
  <c r="G472" i="2"/>
  <c r="E472" i="2"/>
  <c r="P472" i="2" s="1"/>
  <c r="D472" i="2"/>
  <c r="J471" i="2"/>
  <c r="O471" i="2" s="1"/>
  <c r="F471" i="2"/>
  <c r="N471" i="2" s="1"/>
  <c r="J470" i="2"/>
  <c r="O470" i="2" s="1"/>
  <c r="F470" i="2"/>
  <c r="N470" i="2" s="1"/>
  <c r="J469" i="2"/>
  <c r="O469" i="2" s="1"/>
  <c r="F469" i="2"/>
  <c r="N469" i="2" s="1"/>
  <c r="J468" i="2"/>
  <c r="O468" i="2" s="1"/>
  <c r="F468" i="2"/>
  <c r="N468" i="2" s="1"/>
  <c r="J467" i="2"/>
  <c r="O467" i="2" s="1"/>
  <c r="F467" i="2"/>
  <c r="N467" i="2" s="1"/>
  <c r="J466" i="2"/>
  <c r="O466" i="2" s="1"/>
  <c r="F466" i="2"/>
  <c r="N466" i="2" s="1"/>
  <c r="J465" i="2"/>
  <c r="O465" i="2" s="1"/>
  <c r="F465" i="2"/>
  <c r="N465" i="2" s="1"/>
  <c r="J464" i="2"/>
  <c r="O464" i="2" s="1"/>
  <c r="F464" i="2"/>
  <c r="N464" i="2" s="1"/>
  <c r="J463" i="2"/>
  <c r="O463" i="2" s="1"/>
  <c r="F463" i="2"/>
  <c r="N463" i="2" s="1"/>
  <c r="J462" i="2"/>
  <c r="O462" i="2" s="1"/>
  <c r="F462" i="2"/>
  <c r="N462" i="2" s="1"/>
  <c r="J461" i="2"/>
  <c r="O461" i="2" s="1"/>
  <c r="F461" i="2"/>
  <c r="N461" i="2" s="1"/>
  <c r="J460" i="2"/>
  <c r="O460" i="2" s="1"/>
  <c r="F460" i="2"/>
  <c r="N460" i="2" s="1"/>
  <c r="J459" i="2"/>
  <c r="O459" i="2" s="1"/>
  <c r="F459" i="2"/>
  <c r="N459" i="2" s="1"/>
  <c r="J458" i="2"/>
  <c r="O458" i="2" s="1"/>
  <c r="F458" i="2"/>
  <c r="N458" i="2" s="1"/>
  <c r="J457" i="2"/>
  <c r="O457" i="2" s="1"/>
  <c r="F457" i="2"/>
  <c r="N457" i="2" s="1"/>
  <c r="J456" i="2"/>
  <c r="O456" i="2" s="1"/>
  <c r="F456" i="2"/>
  <c r="N456" i="2" s="1"/>
  <c r="J455" i="2"/>
  <c r="O455" i="2" s="1"/>
  <c r="F455" i="2"/>
  <c r="N455" i="2" s="1"/>
  <c r="J454" i="2"/>
  <c r="O454" i="2" s="1"/>
  <c r="F454" i="2"/>
  <c r="N454" i="2" s="1"/>
  <c r="M453" i="2"/>
  <c r="L453" i="2"/>
  <c r="L452" i="2" s="1"/>
  <c r="K453" i="2"/>
  <c r="K452" i="2" s="1"/>
  <c r="I453" i="2"/>
  <c r="I452" i="2" s="1"/>
  <c r="H453" i="2"/>
  <c r="H452" i="2" s="1"/>
  <c r="G453" i="2"/>
  <c r="G452" i="2" s="1"/>
  <c r="E453" i="2"/>
  <c r="D453" i="2"/>
  <c r="D452" i="2" s="1"/>
  <c r="M452" i="2"/>
  <c r="J451" i="2"/>
  <c r="O451" i="2" s="1"/>
  <c r="F451" i="2"/>
  <c r="N451" i="2" s="1"/>
  <c r="J450" i="2"/>
  <c r="O450" i="2" s="1"/>
  <c r="F450" i="2"/>
  <c r="N450" i="2" s="1"/>
  <c r="J449" i="2"/>
  <c r="O449" i="2" s="1"/>
  <c r="F449" i="2"/>
  <c r="N449" i="2" s="1"/>
  <c r="J448" i="2"/>
  <c r="O448" i="2" s="1"/>
  <c r="F448" i="2"/>
  <c r="N448" i="2" s="1"/>
  <c r="J447" i="2"/>
  <c r="O447" i="2" s="1"/>
  <c r="F447" i="2"/>
  <c r="N447" i="2" s="1"/>
  <c r="M446" i="2"/>
  <c r="L446" i="2"/>
  <c r="K446" i="2"/>
  <c r="I446" i="2"/>
  <c r="H446" i="2"/>
  <c r="H426" i="2" s="1"/>
  <c r="G446" i="2"/>
  <c r="E446" i="2"/>
  <c r="P446" i="2" s="1"/>
  <c r="D446" i="2"/>
  <c r="J445" i="2"/>
  <c r="O445" i="2" s="1"/>
  <c r="F445" i="2"/>
  <c r="N445" i="2" s="1"/>
  <c r="J444" i="2"/>
  <c r="O444" i="2" s="1"/>
  <c r="F444" i="2"/>
  <c r="N444" i="2" s="1"/>
  <c r="J443" i="2"/>
  <c r="O443" i="2" s="1"/>
  <c r="F443" i="2"/>
  <c r="N443" i="2" s="1"/>
  <c r="J442" i="2"/>
  <c r="O442" i="2" s="1"/>
  <c r="F442" i="2"/>
  <c r="N442" i="2" s="1"/>
  <c r="J441" i="2"/>
  <c r="O441" i="2" s="1"/>
  <c r="F441" i="2"/>
  <c r="N441" i="2" s="1"/>
  <c r="J440" i="2"/>
  <c r="O440" i="2" s="1"/>
  <c r="F440" i="2"/>
  <c r="N440" i="2" s="1"/>
  <c r="J439" i="2"/>
  <c r="O439" i="2" s="1"/>
  <c r="F439" i="2"/>
  <c r="N439" i="2" s="1"/>
  <c r="J438" i="2"/>
  <c r="O438" i="2" s="1"/>
  <c r="F438" i="2"/>
  <c r="N438" i="2" s="1"/>
  <c r="J437" i="2"/>
  <c r="O437" i="2" s="1"/>
  <c r="F437" i="2"/>
  <c r="N437" i="2" s="1"/>
  <c r="J436" i="2"/>
  <c r="O436" i="2" s="1"/>
  <c r="F436" i="2"/>
  <c r="N436" i="2" s="1"/>
  <c r="J435" i="2"/>
  <c r="O435" i="2" s="1"/>
  <c r="F435" i="2"/>
  <c r="N435" i="2" s="1"/>
  <c r="J434" i="2"/>
  <c r="O434" i="2" s="1"/>
  <c r="F434" i="2"/>
  <c r="N434" i="2" s="1"/>
  <c r="J433" i="2"/>
  <c r="O433" i="2" s="1"/>
  <c r="F433" i="2"/>
  <c r="N433" i="2" s="1"/>
  <c r="J432" i="2"/>
  <c r="O432" i="2" s="1"/>
  <c r="F432" i="2"/>
  <c r="N432" i="2" s="1"/>
  <c r="J431" i="2"/>
  <c r="O431" i="2" s="1"/>
  <c r="F431" i="2"/>
  <c r="N431" i="2" s="1"/>
  <c r="J430" i="2"/>
  <c r="O430" i="2" s="1"/>
  <c r="F430" i="2"/>
  <c r="N430" i="2" s="1"/>
  <c r="J429" i="2"/>
  <c r="O429" i="2" s="1"/>
  <c r="F429" i="2"/>
  <c r="N429" i="2" s="1"/>
  <c r="J428" i="2"/>
  <c r="O428" i="2" s="1"/>
  <c r="F428" i="2"/>
  <c r="N428" i="2" s="1"/>
  <c r="M427" i="2"/>
  <c r="L427" i="2"/>
  <c r="K427" i="2"/>
  <c r="I427" i="2"/>
  <c r="H427" i="2"/>
  <c r="G427" i="2"/>
  <c r="G426" i="2" s="1"/>
  <c r="E427" i="2"/>
  <c r="P427" i="2" s="1"/>
  <c r="D427" i="2"/>
  <c r="M426" i="2"/>
  <c r="L426" i="2"/>
  <c r="K426" i="2"/>
  <c r="D426" i="2"/>
  <c r="M342" i="2"/>
  <c r="L342" i="2"/>
  <c r="K342" i="2"/>
  <c r="H342" i="2"/>
  <c r="G342" i="2"/>
  <c r="E342" i="2"/>
  <c r="P342" i="2" s="1"/>
  <c r="D342" i="2"/>
  <c r="J324" i="2"/>
  <c r="O324" i="2" s="1"/>
  <c r="F324" i="2"/>
  <c r="N324" i="2" s="1"/>
  <c r="M323" i="2"/>
  <c r="L323" i="2"/>
  <c r="L322" i="2" s="1"/>
  <c r="K323" i="2"/>
  <c r="I323" i="2"/>
  <c r="H323" i="2"/>
  <c r="G323" i="2"/>
  <c r="E323" i="2"/>
  <c r="P323" i="2" s="1"/>
  <c r="D323" i="2"/>
  <c r="J321" i="2"/>
  <c r="O321" i="2" s="1"/>
  <c r="F321" i="2"/>
  <c r="N321" i="2" s="1"/>
  <c r="J320" i="2"/>
  <c r="O320" i="2" s="1"/>
  <c r="F320" i="2"/>
  <c r="N320" i="2" s="1"/>
  <c r="J319" i="2"/>
  <c r="O319" i="2" s="1"/>
  <c r="F319" i="2"/>
  <c r="N319" i="2" s="1"/>
  <c r="J318" i="2"/>
  <c r="O318" i="2" s="1"/>
  <c r="F318" i="2"/>
  <c r="N318" i="2" s="1"/>
  <c r="J317" i="2"/>
  <c r="O317" i="2" s="1"/>
  <c r="F317" i="2"/>
  <c r="N317" i="2" s="1"/>
  <c r="M316" i="2"/>
  <c r="L316" i="2"/>
  <c r="K316" i="2"/>
  <c r="I316" i="2"/>
  <c r="H316" i="2"/>
  <c r="G316" i="2"/>
  <c r="E316" i="2"/>
  <c r="P316" i="2" s="1"/>
  <c r="D316" i="2"/>
  <c r="J315" i="2"/>
  <c r="O315" i="2" s="1"/>
  <c r="F315" i="2"/>
  <c r="N315" i="2" s="1"/>
  <c r="J314" i="2"/>
  <c r="O314" i="2" s="1"/>
  <c r="F314" i="2"/>
  <c r="N314" i="2" s="1"/>
  <c r="J313" i="2"/>
  <c r="O313" i="2" s="1"/>
  <c r="F313" i="2"/>
  <c r="N313" i="2" s="1"/>
  <c r="J312" i="2"/>
  <c r="O312" i="2" s="1"/>
  <c r="F312" i="2"/>
  <c r="N312" i="2" s="1"/>
  <c r="J311" i="2"/>
  <c r="O311" i="2" s="1"/>
  <c r="F311" i="2"/>
  <c r="N311" i="2" s="1"/>
  <c r="J310" i="2"/>
  <c r="O310" i="2" s="1"/>
  <c r="F310" i="2"/>
  <c r="N310" i="2" s="1"/>
  <c r="J309" i="2"/>
  <c r="O309" i="2" s="1"/>
  <c r="F309" i="2"/>
  <c r="N309" i="2" s="1"/>
  <c r="J308" i="2"/>
  <c r="O308" i="2" s="1"/>
  <c r="F308" i="2"/>
  <c r="N308" i="2" s="1"/>
  <c r="J307" i="2"/>
  <c r="O307" i="2" s="1"/>
  <c r="F307" i="2"/>
  <c r="N307" i="2" s="1"/>
  <c r="J306" i="2"/>
  <c r="O306" i="2" s="1"/>
  <c r="F306" i="2"/>
  <c r="N306" i="2" s="1"/>
  <c r="J305" i="2"/>
  <c r="O305" i="2" s="1"/>
  <c r="F305" i="2"/>
  <c r="N305" i="2" s="1"/>
  <c r="J304" i="2"/>
  <c r="O304" i="2" s="1"/>
  <c r="F304" i="2"/>
  <c r="N304" i="2" s="1"/>
  <c r="J303" i="2"/>
  <c r="O303" i="2" s="1"/>
  <c r="F303" i="2"/>
  <c r="N303" i="2" s="1"/>
  <c r="J302" i="2"/>
  <c r="O302" i="2" s="1"/>
  <c r="F302" i="2"/>
  <c r="N302" i="2" s="1"/>
  <c r="J301" i="2"/>
  <c r="O301" i="2" s="1"/>
  <c r="F301" i="2"/>
  <c r="N301" i="2" s="1"/>
  <c r="J300" i="2"/>
  <c r="O300" i="2" s="1"/>
  <c r="F300" i="2"/>
  <c r="N300" i="2" s="1"/>
  <c r="J299" i="2"/>
  <c r="O299" i="2" s="1"/>
  <c r="F299" i="2"/>
  <c r="N299" i="2" s="1"/>
  <c r="J298" i="2"/>
  <c r="O298" i="2" s="1"/>
  <c r="F298" i="2"/>
  <c r="N298" i="2" s="1"/>
  <c r="M297" i="2"/>
  <c r="L297" i="2"/>
  <c r="K297" i="2"/>
  <c r="I297" i="2"/>
  <c r="H297" i="2"/>
  <c r="H296" i="2" s="1"/>
  <c r="G297" i="2"/>
  <c r="G296" i="2" s="1"/>
  <c r="E297" i="2"/>
  <c r="P297" i="2" s="1"/>
  <c r="D297" i="2"/>
  <c r="D296" i="2" s="1"/>
  <c r="M296" i="2"/>
  <c r="L296" i="2"/>
  <c r="K296" i="2"/>
  <c r="I296" i="2"/>
  <c r="J295" i="2"/>
  <c r="O295" i="2" s="1"/>
  <c r="F295" i="2"/>
  <c r="N295" i="2" s="1"/>
  <c r="J294" i="2"/>
  <c r="O294" i="2" s="1"/>
  <c r="F294" i="2"/>
  <c r="N294" i="2" s="1"/>
  <c r="J293" i="2"/>
  <c r="O293" i="2" s="1"/>
  <c r="F293" i="2"/>
  <c r="N293" i="2" s="1"/>
  <c r="J292" i="2"/>
  <c r="O292" i="2" s="1"/>
  <c r="F292" i="2"/>
  <c r="N292" i="2" s="1"/>
  <c r="J291" i="2"/>
  <c r="O291" i="2" s="1"/>
  <c r="F291" i="2"/>
  <c r="N291" i="2" s="1"/>
  <c r="M290" i="2"/>
  <c r="L290" i="2"/>
  <c r="K290" i="2"/>
  <c r="I290" i="2"/>
  <c r="H290" i="2"/>
  <c r="G290" i="2"/>
  <c r="E290" i="2"/>
  <c r="P290" i="2" s="1"/>
  <c r="D290" i="2"/>
  <c r="J289" i="2"/>
  <c r="O289" i="2" s="1"/>
  <c r="F289" i="2"/>
  <c r="N289" i="2" s="1"/>
  <c r="J288" i="2"/>
  <c r="O288" i="2" s="1"/>
  <c r="F288" i="2"/>
  <c r="N288" i="2" s="1"/>
  <c r="J287" i="2"/>
  <c r="O287" i="2" s="1"/>
  <c r="F287" i="2"/>
  <c r="N287" i="2" s="1"/>
  <c r="J286" i="2"/>
  <c r="O286" i="2" s="1"/>
  <c r="F286" i="2"/>
  <c r="N286" i="2" s="1"/>
  <c r="J285" i="2"/>
  <c r="O285" i="2" s="1"/>
  <c r="F285" i="2"/>
  <c r="N285" i="2" s="1"/>
  <c r="J284" i="2"/>
  <c r="O284" i="2" s="1"/>
  <c r="F284" i="2"/>
  <c r="N284" i="2" s="1"/>
  <c r="J283" i="2"/>
  <c r="O283" i="2" s="1"/>
  <c r="F283" i="2"/>
  <c r="N283" i="2" s="1"/>
  <c r="J282" i="2"/>
  <c r="O282" i="2" s="1"/>
  <c r="F282" i="2"/>
  <c r="N282" i="2" s="1"/>
  <c r="J281" i="2"/>
  <c r="O281" i="2" s="1"/>
  <c r="F281" i="2"/>
  <c r="N281" i="2" s="1"/>
  <c r="J280" i="2"/>
  <c r="O280" i="2" s="1"/>
  <c r="F280" i="2"/>
  <c r="N280" i="2" s="1"/>
  <c r="J279" i="2"/>
  <c r="O279" i="2" s="1"/>
  <c r="F279" i="2"/>
  <c r="N279" i="2" s="1"/>
  <c r="J278" i="2"/>
  <c r="O278" i="2" s="1"/>
  <c r="F278" i="2"/>
  <c r="N278" i="2" s="1"/>
  <c r="J277" i="2"/>
  <c r="O277" i="2" s="1"/>
  <c r="F277" i="2"/>
  <c r="N277" i="2" s="1"/>
  <c r="J276" i="2"/>
  <c r="O276" i="2" s="1"/>
  <c r="F276" i="2"/>
  <c r="N276" i="2" s="1"/>
  <c r="J275" i="2"/>
  <c r="O275" i="2" s="1"/>
  <c r="F275" i="2"/>
  <c r="N275" i="2" s="1"/>
  <c r="J274" i="2"/>
  <c r="O274" i="2" s="1"/>
  <c r="F274" i="2"/>
  <c r="N274" i="2" s="1"/>
  <c r="J273" i="2"/>
  <c r="O273" i="2" s="1"/>
  <c r="F273" i="2"/>
  <c r="N273" i="2" s="1"/>
  <c r="J272" i="2"/>
  <c r="O272" i="2" s="1"/>
  <c r="F272" i="2"/>
  <c r="N272" i="2" s="1"/>
  <c r="M271" i="2"/>
  <c r="M270" i="2" s="1"/>
  <c r="L271" i="2"/>
  <c r="L270" i="2" s="1"/>
  <c r="K271" i="2"/>
  <c r="K270" i="2" s="1"/>
  <c r="I271" i="2"/>
  <c r="I270" i="2" s="1"/>
  <c r="H271" i="2"/>
  <c r="H270" i="2" s="1"/>
  <c r="G271" i="2"/>
  <c r="G270" i="2" s="1"/>
  <c r="E271" i="2"/>
  <c r="P271" i="2" s="1"/>
  <c r="D271" i="2"/>
  <c r="E270" i="2"/>
  <c r="P270" i="2" s="1"/>
  <c r="J269" i="2"/>
  <c r="O269" i="2" s="1"/>
  <c r="F269" i="2"/>
  <c r="N269" i="2" s="1"/>
  <c r="J268" i="2"/>
  <c r="O268" i="2" s="1"/>
  <c r="F268" i="2"/>
  <c r="N268" i="2" s="1"/>
  <c r="J267" i="2"/>
  <c r="O267" i="2" s="1"/>
  <c r="F267" i="2"/>
  <c r="N267" i="2" s="1"/>
  <c r="J266" i="2"/>
  <c r="O266" i="2" s="1"/>
  <c r="F266" i="2"/>
  <c r="N266" i="2" s="1"/>
  <c r="J265" i="2"/>
  <c r="O265" i="2" s="1"/>
  <c r="F265" i="2"/>
  <c r="N265" i="2" s="1"/>
  <c r="M264" i="2"/>
  <c r="L264" i="2"/>
  <c r="K264" i="2"/>
  <c r="I264" i="2"/>
  <c r="H264" i="2"/>
  <c r="G264" i="2"/>
  <c r="E264" i="2"/>
  <c r="P264" i="2" s="1"/>
  <c r="D264" i="2"/>
  <c r="J263" i="2"/>
  <c r="O263" i="2" s="1"/>
  <c r="F263" i="2"/>
  <c r="N263" i="2" s="1"/>
  <c r="J262" i="2"/>
  <c r="O262" i="2" s="1"/>
  <c r="F262" i="2"/>
  <c r="N262" i="2" s="1"/>
  <c r="J261" i="2"/>
  <c r="O261" i="2" s="1"/>
  <c r="F261" i="2"/>
  <c r="N261" i="2" s="1"/>
  <c r="J260" i="2"/>
  <c r="O260" i="2" s="1"/>
  <c r="F260" i="2"/>
  <c r="N260" i="2" s="1"/>
  <c r="J259" i="2"/>
  <c r="O259" i="2" s="1"/>
  <c r="F259" i="2"/>
  <c r="N259" i="2" s="1"/>
  <c r="J258" i="2"/>
  <c r="O258" i="2" s="1"/>
  <c r="F258" i="2"/>
  <c r="N258" i="2" s="1"/>
  <c r="J257" i="2"/>
  <c r="O257" i="2" s="1"/>
  <c r="F257" i="2"/>
  <c r="N257" i="2" s="1"/>
  <c r="J256" i="2"/>
  <c r="O256" i="2" s="1"/>
  <c r="F256" i="2"/>
  <c r="N256" i="2" s="1"/>
  <c r="J255" i="2"/>
  <c r="O255" i="2" s="1"/>
  <c r="F255" i="2"/>
  <c r="N255" i="2" s="1"/>
  <c r="J254" i="2"/>
  <c r="O254" i="2" s="1"/>
  <c r="F254" i="2"/>
  <c r="N254" i="2" s="1"/>
  <c r="J253" i="2"/>
  <c r="O253" i="2" s="1"/>
  <c r="F253" i="2"/>
  <c r="N253" i="2" s="1"/>
  <c r="J252" i="2"/>
  <c r="O252" i="2" s="1"/>
  <c r="F252" i="2"/>
  <c r="N252" i="2" s="1"/>
  <c r="J251" i="2"/>
  <c r="O251" i="2" s="1"/>
  <c r="F251" i="2"/>
  <c r="N251" i="2" s="1"/>
  <c r="J250" i="2"/>
  <c r="O250" i="2" s="1"/>
  <c r="F250" i="2"/>
  <c r="N250" i="2" s="1"/>
  <c r="J249" i="2"/>
  <c r="O249" i="2" s="1"/>
  <c r="F249" i="2"/>
  <c r="N249" i="2" s="1"/>
  <c r="J248" i="2"/>
  <c r="O248" i="2" s="1"/>
  <c r="F248" i="2"/>
  <c r="N248" i="2" s="1"/>
  <c r="J247" i="2"/>
  <c r="O247" i="2" s="1"/>
  <c r="F247" i="2"/>
  <c r="N247" i="2" s="1"/>
  <c r="J246" i="2"/>
  <c r="O246" i="2" s="1"/>
  <c r="F246" i="2"/>
  <c r="N246" i="2" s="1"/>
  <c r="M245" i="2"/>
  <c r="L245" i="2"/>
  <c r="L244" i="2" s="1"/>
  <c r="K245" i="2"/>
  <c r="K244" i="2" s="1"/>
  <c r="I245" i="2"/>
  <c r="H245" i="2"/>
  <c r="G245" i="2"/>
  <c r="G244" i="2" s="1"/>
  <c r="E245" i="2"/>
  <c r="D245" i="2"/>
  <c r="D244" i="2" s="1"/>
  <c r="J243" i="2"/>
  <c r="O243" i="2" s="1"/>
  <c r="F243" i="2"/>
  <c r="N243" i="2" s="1"/>
  <c r="J242" i="2"/>
  <c r="O242" i="2" s="1"/>
  <c r="F242" i="2"/>
  <c r="N242" i="2" s="1"/>
  <c r="J241" i="2"/>
  <c r="O241" i="2" s="1"/>
  <c r="F241" i="2"/>
  <c r="N241" i="2" s="1"/>
  <c r="J240" i="2"/>
  <c r="O240" i="2" s="1"/>
  <c r="F240" i="2"/>
  <c r="N240" i="2" s="1"/>
  <c r="J239" i="2"/>
  <c r="O239" i="2" s="1"/>
  <c r="F239" i="2"/>
  <c r="N239" i="2" s="1"/>
  <c r="M238" i="2"/>
  <c r="L238" i="2"/>
  <c r="K238" i="2"/>
  <c r="I238" i="2"/>
  <c r="H238" i="2"/>
  <c r="G238" i="2"/>
  <c r="E238" i="2"/>
  <c r="P238" i="2" s="1"/>
  <c r="D238" i="2"/>
  <c r="J237" i="2"/>
  <c r="O237" i="2" s="1"/>
  <c r="F237" i="2"/>
  <c r="N237" i="2" s="1"/>
  <c r="J236" i="2"/>
  <c r="O236" i="2" s="1"/>
  <c r="F236" i="2"/>
  <c r="N236" i="2" s="1"/>
  <c r="J235" i="2"/>
  <c r="O235" i="2" s="1"/>
  <c r="F235" i="2"/>
  <c r="N235" i="2" s="1"/>
  <c r="J234" i="2"/>
  <c r="O234" i="2" s="1"/>
  <c r="F234" i="2"/>
  <c r="N234" i="2" s="1"/>
  <c r="J233" i="2"/>
  <c r="O233" i="2" s="1"/>
  <c r="F233" i="2"/>
  <c r="N233" i="2" s="1"/>
  <c r="J232" i="2"/>
  <c r="O232" i="2" s="1"/>
  <c r="F232" i="2"/>
  <c r="N232" i="2" s="1"/>
  <c r="J231" i="2"/>
  <c r="O231" i="2" s="1"/>
  <c r="F231" i="2"/>
  <c r="N231" i="2" s="1"/>
  <c r="J230" i="2"/>
  <c r="O230" i="2" s="1"/>
  <c r="F230" i="2"/>
  <c r="N230" i="2" s="1"/>
  <c r="J229" i="2"/>
  <c r="O229" i="2" s="1"/>
  <c r="F229" i="2"/>
  <c r="N229" i="2" s="1"/>
  <c r="J228" i="2"/>
  <c r="O228" i="2" s="1"/>
  <c r="F228" i="2"/>
  <c r="N228" i="2" s="1"/>
  <c r="J227" i="2"/>
  <c r="O227" i="2" s="1"/>
  <c r="F227" i="2"/>
  <c r="N227" i="2" s="1"/>
  <c r="J226" i="2"/>
  <c r="O226" i="2" s="1"/>
  <c r="F226" i="2"/>
  <c r="N226" i="2" s="1"/>
  <c r="J225" i="2"/>
  <c r="O225" i="2" s="1"/>
  <c r="F225" i="2"/>
  <c r="N225" i="2" s="1"/>
  <c r="J224" i="2"/>
  <c r="O224" i="2" s="1"/>
  <c r="F224" i="2"/>
  <c r="N224" i="2" s="1"/>
  <c r="J223" i="2"/>
  <c r="O223" i="2" s="1"/>
  <c r="F223" i="2"/>
  <c r="N223" i="2" s="1"/>
  <c r="J222" i="2"/>
  <c r="O222" i="2" s="1"/>
  <c r="F222" i="2"/>
  <c r="N222" i="2" s="1"/>
  <c r="J221" i="2"/>
  <c r="O221" i="2" s="1"/>
  <c r="F221" i="2"/>
  <c r="N221" i="2" s="1"/>
  <c r="J220" i="2"/>
  <c r="O220" i="2" s="1"/>
  <c r="F220" i="2"/>
  <c r="N220" i="2" s="1"/>
  <c r="M219" i="2"/>
  <c r="L219" i="2"/>
  <c r="K219" i="2"/>
  <c r="K218" i="2" s="1"/>
  <c r="I219" i="2"/>
  <c r="H219" i="2"/>
  <c r="G219" i="2"/>
  <c r="E219" i="2"/>
  <c r="P219" i="2" s="1"/>
  <c r="D219" i="2"/>
  <c r="M218" i="2"/>
  <c r="L218" i="2"/>
  <c r="I218" i="2"/>
  <c r="H218" i="2"/>
  <c r="G218" i="2"/>
  <c r="E218" i="2"/>
  <c r="P218" i="2" s="1"/>
  <c r="D218" i="2"/>
  <c r="J217" i="2"/>
  <c r="O217" i="2" s="1"/>
  <c r="F217" i="2"/>
  <c r="N217" i="2" s="1"/>
  <c r="J216" i="2"/>
  <c r="O216" i="2" s="1"/>
  <c r="F216" i="2"/>
  <c r="N216" i="2" s="1"/>
  <c r="J215" i="2"/>
  <c r="O215" i="2" s="1"/>
  <c r="F215" i="2"/>
  <c r="N215" i="2" s="1"/>
  <c r="J214" i="2"/>
  <c r="O214" i="2" s="1"/>
  <c r="F214" i="2"/>
  <c r="N214" i="2" s="1"/>
  <c r="J213" i="2"/>
  <c r="O213" i="2" s="1"/>
  <c r="F213" i="2"/>
  <c r="N213" i="2" s="1"/>
  <c r="M212" i="2"/>
  <c r="L212" i="2"/>
  <c r="K212" i="2"/>
  <c r="I212" i="2"/>
  <c r="H212" i="2"/>
  <c r="G212" i="2"/>
  <c r="E212" i="2"/>
  <c r="P212" i="2" s="1"/>
  <c r="D212" i="2"/>
  <c r="J211" i="2"/>
  <c r="O211" i="2" s="1"/>
  <c r="F211" i="2"/>
  <c r="N211" i="2" s="1"/>
  <c r="J210" i="2"/>
  <c r="O210" i="2" s="1"/>
  <c r="F210" i="2"/>
  <c r="N210" i="2" s="1"/>
  <c r="J209" i="2"/>
  <c r="O209" i="2" s="1"/>
  <c r="F209" i="2"/>
  <c r="N209" i="2" s="1"/>
  <c r="J208" i="2"/>
  <c r="O208" i="2" s="1"/>
  <c r="F208" i="2"/>
  <c r="N208" i="2" s="1"/>
  <c r="J207" i="2"/>
  <c r="O207" i="2" s="1"/>
  <c r="F207" i="2"/>
  <c r="N207" i="2" s="1"/>
  <c r="J206" i="2"/>
  <c r="O206" i="2" s="1"/>
  <c r="F206" i="2"/>
  <c r="N206" i="2" s="1"/>
  <c r="J205" i="2"/>
  <c r="O205" i="2" s="1"/>
  <c r="F205" i="2"/>
  <c r="N205" i="2" s="1"/>
  <c r="J204" i="2"/>
  <c r="O204" i="2" s="1"/>
  <c r="F204" i="2"/>
  <c r="N204" i="2" s="1"/>
  <c r="J203" i="2"/>
  <c r="O203" i="2" s="1"/>
  <c r="F203" i="2"/>
  <c r="N203" i="2" s="1"/>
  <c r="J202" i="2"/>
  <c r="O202" i="2" s="1"/>
  <c r="F202" i="2"/>
  <c r="N202" i="2" s="1"/>
  <c r="J201" i="2"/>
  <c r="O201" i="2" s="1"/>
  <c r="F201" i="2"/>
  <c r="N201" i="2" s="1"/>
  <c r="J200" i="2"/>
  <c r="O200" i="2" s="1"/>
  <c r="F200" i="2"/>
  <c r="N200" i="2" s="1"/>
  <c r="J199" i="2"/>
  <c r="O199" i="2" s="1"/>
  <c r="F199" i="2"/>
  <c r="N199" i="2" s="1"/>
  <c r="J198" i="2"/>
  <c r="O198" i="2" s="1"/>
  <c r="F198" i="2"/>
  <c r="N198" i="2" s="1"/>
  <c r="J197" i="2"/>
  <c r="O197" i="2" s="1"/>
  <c r="F197" i="2"/>
  <c r="N197" i="2" s="1"/>
  <c r="J196" i="2"/>
  <c r="O196" i="2" s="1"/>
  <c r="F196" i="2"/>
  <c r="N196" i="2" s="1"/>
  <c r="J195" i="2"/>
  <c r="O195" i="2" s="1"/>
  <c r="F195" i="2"/>
  <c r="N195" i="2" s="1"/>
  <c r="J194" i="2"/>
  <c r="O194" i="2" s="1"/>
  <c r="F194" i="2"/>
  <c r="N194" i="2" s="1"/>
  <c r="M193" i="2"/>
  <c r="L193" i="2"/>
  <c r="L192" i="2" s="1"/>
  <c r="K193" i="2"/>
  <c r="K192" i="2" s="1"/>
  <c r="I193" i="2"/>
  <c r="H193" i="2"/>
  <c r="H192" i="2" s="1"/>
  <c r="G193" i="2"/>
  <c r="E193" i="2"/>
  <c r="P193" i="2" s="1"/>
  <c r="D193" i="2"/>
  <c r="D192" i="2" s="1"/>
  <c r="G192" i="2"/>
  <c r="E192" i="2"/>
  <c r="P192" i="2" s="1"/>
  <c r="J191" i="2"/>
  <c r="O191" i="2" s="1"/>
  <c r="F191" i="2"/>
  <c r="N191" i="2" s="1"/>
  <c r="J190" i="2"/>
  <c r="O190" i="2" s="1"/>
  <c r="F190" i="2"/>
  <c r="N190" i="2" s="1"/>
  <c r="J189" i="2"/>
  <c r="O189" i="2" s="1"/>
  <c r="F189" i="2"/>
  <c r="N189" i="2" s="1"/>
  <c r="J188" i="2"/>
  <c r="O188" i="2" s="1"/>
  <c r="F188" i="2"/>
  <c r="N188" i="2" s="1"/>
  <c r="J187" i="2"/>
  <c r="O187" i="2" s="1"/>
  <c r="F187" i="2"/>
  <c r="N187" i="2" s="1"/>
  <c r="M186" i="2"/>
  <c r="L186" i="2"/>
  <c r="K186" i="2"/>
  <c r="I186" i="2"/>
  <c r="H186" i="2"/>
  <c r="G186" i="2"/>
  <c r="E186" i="2"/>
  <c r="P186" i="2" s="1"/>
  <c r="D186" i="2"/>
  <c r="J185" i="2"/>
  <c r="O185" i="2" s="1"/>
  <c r="F185" i="2"/>
  <c r="N185" i="2" s="1"/>
  <c r="J184" i="2"/>
  <c r="O184" i="2" s="1"/>
  <c r="F184" i="2"/>
  <c r="N184" i="2" s="1"/>
  <c r="J183" i="2"/>
  <c r="O183" i="2" s="1"/>
  <c r="F183" i="2"/>
  <c r="N183" i="2" s="1"/>
  <c r="J182" i="2"/>
  <c r="O182" i="2" s="1"/>
  <c r="F182" i="2"/>
  <c r="N182" i="2" s="1"/>
  <c r="J181" i="2"/>
  <c r="O181" i="2" s="1"/>
  <c r="F181" i="2"/>
  <c r="N181" i="2" s="1"/>
  <c r="J180" i="2"/>
  <c r="O180" i="2" s="1"/>
  <c r="F180" i="2"/>
  <c r="N180" i="2" s="1"/>
  <c r="J179" i="2"/>
  <c r="O179" i="2" s="1"/>
  <c r="F179" i="2"/>
  <c r="N179" i="2" s="1"/>
  <c r="J178" i="2"/>
  <c r="O178" i="2" s="1"/>
  <c r="F178" i="2"/>
  <c r="N178" i="2" s="1"/>
  <c r="J177" i="2"/>
  <c r="O177" i="2" s="1"/>
  <c r="F177" i="2"/>
  <c r="N177" i="2" s="1"/>
  <c r="J176" i="2"/>
  <c r="O176" i="2" s="1"/>
  <c r="F176" i="2"/>
  <c r="N176" i="2" s="1"/>
  <c r="J175" i="2"/>
  <c r="O175" i="2" s="1"/>
  <c r="F175" i="2"/>
  <c r="N175" i="2" s="1"/>
  <c r="J174" i="2"/>
  <c r="O174" i="2" s="1"/>
  <c r="F174" i="2"/>
  <c r="N174" i="2" s="1"/>
  <c r="J173" i="2"/>
  <c r="O173" i="2" s="1"/>
  <c r="F173" i="2"/>
  <c r="N173" i="2" s="1"/>
  <c r="J172" i="2"/>
  <c r="O172" i="2" s="1"/>
  <c r="F172" i="2"/>
  <c r="N172" i="2" s="1"/>
  <c r="J171" i="2"/>
  <c r="O171" i="2" s="1"/>
  <c r="F171" i="2"/>
  <c r="N171" i="2" s="1"/>
  <c r="J170" i="2"/>
  <c r="O170" i="2" s="1"/>
  <c r="F170" i="2"/>
  <c r="N170" i="2" s="1"/>
  <c r="J169" i="2"/>
  <c r="O169" i="2" s="1"/>
  <c r="F169" i="2"/>
  <c r="N169" i="2" s="1"/>
  <c r="J168" i="2"/>
  <c r="O168" i="2" s="1"/>
  <c r="F168" i="2"/>
  <c r="N168" i="2" s="1"/>
  <c r="M167" i="2"/>
  <c r="L167" i="2"/>
  <c r="K167" i="2"/>
  <c r="I167" i="2"/>
  <c r="H167" i="2"/>
  <c r="G167" i="2"/>
  <c r="E167" i="2"/>
  <c r="P167" i="2" s="1"/>
  <c r="D167" i="2"/>
  <c r="M166" i="2"/>
  <c r="L166" i="2"/>
  <c r="K166" i="2"/>
  <c r="I166" i="2"/>
  <c r="H166" i="2"/>
  <c r="G166" i="2"/>
  <c r="E166" i="2"/>
  <c r="P166" i="2" s="1"/>
  <c r="D166" i="2"/>
  <c r="J165" i="2"/>
  <c r="O165" i="2" s="1"/>
  <c r="F165" i="2"/>
  <c r="N165" i="2" s="1"/>
  <c r="J164" i="2"/>
  <c r="O164" i="2" s="1"/>
  <c r="F164" i="2"/>
  <c r="N164" i="2" s="1"/>
  <c r="J163" i="2"/>
  <c r="O163" i="2" s="1"/>
  <c r="F163" i="2"/>
  <c r="N163" i="2" s="1"/>
  <c r="J162" i="2"/>
  <c r="O162" i="2" s="1"/>
  <c r="F162" i="2"/>
  <c r="N162" i="2" s="1"/>
  <c r="J161" i="2"/>
  <c r="O161" i="2" s="1"/>
  <c r="F161" i="2"/>
  <c r="N161" i="2" s="1"/>
  <c r="M160" i="2"/>
  <c r="L160" i="2"/>
  <c r="K160" i="2"/>
  <c r="I160" i="2"/>
  <c r="H160" i="2"/>
  <c r="G160" i="2"/>
  <c r="E160" i="2"/>
  <c r="P160" i="2" s="1"/>
  <c r="D160" i="2"/>
  <c r="J159" i="2"/>
  <c r="O159" i="2" s="1"/>
  <c r="F159" i="2"/>
  <c r="N159" i="2" s="1"/>
  <c r="J158" i="2"/>
  <c r="O158" i="2" s="1"/>
  <c r="F158" i="2"/>
  <c r="N158" i="2" s="1"/>
  <c r="J157" i="2"/>
  <c r="O157" i="2" s="1"/>
  <c r="F157" i="2"/>
  <c r="N157" i="2" s="1"/>
  <c r="J156" i="2"/>
  <c r="O156" i="2" s="1"/>
  <c r="F156" i="2"/>
  <c r="N156" i="2" s="1"/>
  <c r="J155" i="2"/>
  <c r="O155" i="2" s="1"/>
  <c r="F155" i="2"/>
  <c r="N155" i="2" s="1"/>
  <c r="J154" i="2"/>
  <c r="O154" i="2" s="1"/>
  <c r="F154" i="2"/>
  <c r="N154" i="2" s="1"/>
  <c r="J153" i="2"/>
  <c r="O153" i="2" s="1"/>
  <c r="F153" i="2"/>
  <c r="N153" i="2" s="1"/>
  <c r="J152" i="2"/>
  <c r="O152" i="2" s="1"/>
  <c r="F152" i="2"/>
  <c r="N152" i="2" s="1"/>
  <c r="J151" i="2"/>
  <c r="O151" i="2" s="1"/>
  <c r="F151" i="2"/>
  <c r="N151" i="2" s="1"/>
  <c r="J150" i="2"/>
  <c r="O150" i="2" s="1"/>
  <c r="F150" i="2"/>
  <c r="N150" i="2" s="1"/>
  <c r="J149" i="2"/>
  <c r="O149" i="2" s="1"/>
  <c r="F149" i="2"/>
  <c r="N149" i="2" s="1"/>
  <c r="J148" i="2"/>
  <c r="O148" i="2" s="1"/>
  <c r="F148" i="2"/>
  <c r="N148" i="2" s="1"/>
  <c r="J147" i="2"/>
  <c r="O147" i="2" s="1"/>
  <c r="F147" i="2"/>
  <c r="N147" i="2" s="1"/>
  <c r="J146" i="2"/>
  <c r="O146" i="2" s="1"/>
  <c r="F146" i="2"/>
  <c r="N146" i="2" s="1"/>
  <c r="J145" i="2"/>
  <c r="O145" i="2" s="1"/>
  <c r="F145" i="2"/>
  <c r="N145" i="2" s="1"/>
  <c r="J144" i="2"/>
  <c r="O144" i="2" s="1"/>
  <c r="F144" i="2"/>
  <c r="N144" i="2" s="1"/>
  <c r="J143" i="2"/>
  <c r="O143" i="2" s="1"/>
  <c r="F143" i="2"/>
  <c r="N143" i="2" s="1"/>
  <c r="J142" i="2"/>
  <c r="O142" i="2" s="1"/>
  <c r="F142" i="2"/>
  <c r="N142" i="2" s="1"/>
  <c r="M141" i="2"/>
  <c r="L141" i="2"/>
  <c r="K141" i="2"/>
  <c r="I141" i="2"/>
  <c r="H141" i="2"/>
  <c r="G141" i="2"/>
  <c r="E141" i="2"/>
  <c r="P141" i="2" s="1"/>
  <c r="D141" i="2"/>
  <c r="M140" i="2"/>
  <c r="L140" i="2"/>
  <c r="K140" i="2"/>
  <c r="I140" i="2"/>
  <c r="H140" i="2"/>
  <c r="G140" i="2"/>
  <c r="E140" i="2"/>
  <c r="P140" i="2" s="1"/>
  <c r="D140" i="2"/>
  <c r="J139" i="2"/>
  <c r="O139" i="2" s="1"/>
  <c r="F139" i="2"/>
  <c r="N139" i="2" s="1"/>
  <c r="J138" i="2"/>
  <c r="O138" i="2" s="1"/>
  <c r="F138" i="2"/>
  <c r="N138" i="2" s="1"/>
  <c r="J137" i="2"/>
  <c r="O137" i="2" s="1"/>
  <c r="F137" i="2"/>
  <c r="N137" i="2" s="1"/>
  <c r="J136" i="2"/>
  <c r="O136" i="2" s="1"/>
  <c r="F136" i="2"/>
  <c r="N136" i="2" s="1"/>
  <c r="J135" i="2"/>
  <c r="F135" i="2"/>
  <c r="N135" i="2" s="1"/>
  <c r="M134" i="2"/>
  <c r="L134" i="2"/>
  <c r="K134" i="2"/>
  <c r="I134" i="2"/>
  <c r="H134" i="2"/>
  <c r="G134" i="2"/>
  <c r="E134" i="2"/>
  <c r="P134" i="2" s="1"/>
  <c r="D134" i="2"/>
  <c r="J133" i="2"/>
  <c r="O133" i="2" s="1"/>
  <c r="F133" i="2"/>
  <c r="N133" i="2" s="1"/>
  <c r="J132" i="2"/>
  <c r="O132" i="2" s="1"/>
  <c r="F132" i="2"/>
  <c r="N132" i="2" s="1"/>
  <c r="J131" i="2"/>
  <c r="O131" i="2" s="1"/>
  <c r="F131" i="2"/>
  <c r="N131" i="2" s="1"/>
  <c r="J130" i="2"/>
  <c r="O130" i="2" s="1"/>
  <c r="F130" i="2"/>
  <c r="N130" i="2" s="1"/>
  <c r="J129" i="2"/>
  <c r="O129" i="2" s="1"/>
  <c r="F129" i="2"/>
  <c r="N129" i="2" s="1"/>
  <c r="J128" i="2"/>
  <c r="O128" i="2" s="1"/>
  <c r="F128" i="2"/>
  <c r="N128" i="2" s="1"/>
  <c r="J127" i="2"/>
  <c r="O127" i="2" s="1"/>
  <c r="F127" i="2"/>
  <c r="N127" i="2" s="1"/>
  <c r="J126" i="2"/>
  <c r="O126" i="2" s="1"/>
  <c r="F126" i="2"/>
  <c r="N126" i="2" s="1"/>
  <c r="J125" i="2"/>
  <c r="O125" i="2" s="1"/>
  <c r="F125" i="2"/>
  <c r="N125" i="2" s="1"/>
  <c r="J124" i="2"/>
  <c r="O124" i="2" s="1"/>
  <c r="F124" i="2"/>
  <c r="N124" i="2" s="1"/>
  <c r="J123" i="2"/>
  <c r="O123" i="2" s="1"/>
  <c r="F123" i="2"/>
  <c r="N123" i="2" s="1"/>
  <c r="J122" i="2"/>
  <c r="O122" i="2" s="1"/>
  <c r="F122" i="2"/>
  <c r="N122" i="2" s="1"/>
  <c r="J121" i="2"/>
  <c r="O121" i="2" s="1"/>
  <c r="F121" i="2"/>
  <c r="N121" i="2" s="1"/>
  <c r="J120" i="2"/>
  <c r="O120" i="2" s="1"/>
  <c r="F120" i="2"/>
  <c r="N120" i="2" s="1"/>
  <c r="J119" i="2"/>
  <c r="O119" i="2" s="1"/>
  <c r="F119" i="2"/>
  <c r="N119" i="2" s="1"/>
  <c r="J118" i="2"/>
  <c r="O118" i="2" s="1"/>
  <c r="F118" i="2"/>
  <c r="N118" i="2" s="1"/>
  <c r="J117" i="2"/>
  <c r="O117" i="2" s="1"/>
  <c r="F117" i="2"/>
  <c r="N117" i="2" s="1"/>
  <c r="J116" i="2"/>
  <c r="O116" i="2" s="1"/>
  <c r="F116" i="2"/>
  <c r="N116" i="2" s="1"/>
  <c r="M115" i="2"/>
  <c r="L115" i="2"/>
  <c r="K115" i="2"/>
  <c r="I115" i="2"/>
  <c r="H115" i="2"/>
  <c r="H114" i="2" s="1"/>
  <c r="G115" i="2"/>
  <c r="E115" i="2"/>
  <c r="P115" i="2" s="1"/>
  <c r="D115" i="2"/>
  <c r="D114" i="2" s="1"/>
  <c r="M114" i="2"/>
  <c r="L114" i="2"/>
  <c r="G114" i="2"/>
  <c r="J113" i="2"/>
  <c r="O113" i="2" s="1"/>
  <c r="F113" i="2"/>
  <c r="N113" i="2" s="1"/>
  <c r="J112" i="2"/>
  <c r="O112" i="2" s="1"/>
  <c r="F112" i="2"/>
  <c r="N112" i="2" s="1"/>
  <c r="J111" i="2"/>
  <c r="O111" i="2" s="1"/>
  <c r="F111" i="2"/>
  <c r="N111" i="2" s="1"/>
  <c r="J110" i="2"/>
  <c r="O110" i="2" s="1"/>
  <c r="F110" i="2"/>
  <c r="N110" i="2" s="1"/>
  <c r="J109" i="2"/>
  <c r="O109" i="2" s="1"/>
  <c r="F109" i="2"/>
  <c r="N109" i="2" s="1"/>
  <c r="M108" i="2"/>
  <c r="L108" i="2"/>
  <c r="L88" i="2" s="1"/>
  <c r="K108" i="2"/>
  <c r="I108" i="2"/>
  <c r="H108" i="2"/>
  <c r="G108" i="2"/>
  <c r="G88" i="2" s="1"/>
  <c r="E108" i="2"/>
  <c r="P108" i="2" s="1"/>
  <c r="D108" i="2"/>
  <c r="J107" i="2"/>
  <c r="O107" i="2" s="1"/>
  <c r="F107" i="2"/>
  <c r="N107" i="2" s="1"/>
  <c r="J106" i="2"/>
  <c r="O106" i="2" s="1"/>
  <c r="F106" i="2"/>
  <c r="N106" i="2" s="1"/>
  <c r="J105" i="2"/>
  <c r="O105" i="2" s="1"/>
  <c r="F105" i="2"/>
  <c r="N105" i="2" s="1"/>
  <c r="O104" i="2"/>
  <c r="J104" i="2"/>
  <c r="F104" i="2"/>
  <c r="N104" i="2" s="1"/>
  <c r="J103" i="2"/>
  <c r="O103" i="2" s="1"/>
  <c r="F103" i="2"/>
  <c r="N103" i="2" s="1"/>
  <c r="J102" i="2"/>
  <c r="O102" i="2" s="1"/>
  <c r="F102" i="2"/>
  <c r="N102" i="2" s="1"/>
  <c r="J101" i="2"/>
  <c r="O101" i="2" s="1"/>
  <c r="F101" i="2"/>
  <c r="N101" i="2" s="1"/>
  <c r="J100" i="2"/>
  <c r="O100" i="2" s="1"/>
  <c r="F100" i="2"/>
  <c r="N100" i="2" s="1"/>
  <c r="J99" i="2"/>
  <c r="O99" i="2" s="1"/>
  <c r="F99" i="2"/>
  <c r="N99" i="2" s="1"/>
  <c r="J98" i="2"/>
  <c r="O98" i="2" s="1"/>
  <c r="F98" i="2"/>
  <c r="N98" i="2" s="1"/>
  <c r="J97" i="2"/>
  <c r="O97" i="2" s="1"/>
  <c r="F97" i="2"/>
  <c r="N97" i="2" s="1"/>
  <c r="J96" i="2"/>
  <c r="O96" i="2" s="1"/>
  <c r="F96" i="2"/>
  <c r="N96" i="2" s="1"/>
  <c r="J95" i="2"/>
  <c r="O95" i="2" s="1"/>
  <c r="F95" i="2"/>
  <c r="N95" i="2" s="1"/>
  <c r="J94" i="2"/>
  <c r="O94" i="2" s="1"/>
  <c r="F94" i="2"/>
  <c r="N94" i="2" s="1"/>
  <c r="J93" i="2"/>
  <c r="O93" i="2" s="1"/>
  <c r="F93" i="2"/>
  <c r="N93" i="2" s="1"/>
  <c r="J92" i="2"/>
  <c r="O92" i="2" s="1"/>
  <c r="F92" i="2"/>
  <c r="N92" i="2" s="1"/>
  <c r="J91" i="2"/>
  <c r="O91" i="2" s="1"/>
  <c r="F91" i="2"/>
  <c r="N91" i="2" s="1"/>
  <c r="J90" i="2"/>
  <c r="O90" i="2" s="1"/>
  <c r="F90" i="2"/>
  <c r="N90" i="2" s="1"/>
  <c r="M89" i="2"/>
  <c r="L89" i="2"/>
  <c r="K89" i="2"/>
  <c r="I89" i="2"/>
  <c r="I88" i="2" s="1"/>
  <c r="H89" i="2"/>
  <c r="H88" i="2" s="1"/>
  <c r="G89" i="2"/>
  <c r="E89" i="2"/>
  <c r="P89" i="2" s="1"/>
  <c r="D89" i="2"/>
  <c r="D88" i="2" s="1"/>
  <c r="M88" i="2"/>
  <c r="J87" i="2"/>
  <c r="O87" i="2" s="1"/>
  <c r="F87" i="2"/>
  <c r="N87" i="2" s="1"/>
  <c r="J86" i="2"/>
  <c r="O86" i="2" s="1"/>
  <c r="F86" i="2"/>
  <c r="N86" i="2" s="1"/>
  <c r="J85" i="2"/>
  <c r="O85" i="2" s="1"/>
  <c r="F85" i="2"/>
  <c r="N85" i="2" s="1"/>
  <c r="J84" i="2"/>
  <c r="O84" i="2" s="1"/>
  <c r="F84" i="2"/>
  <c r="N84" i="2" s="1"/>
  <c r="J83" i="2"/>
  <c r="O83" i="2" s="1"/>
  <c r="F83" i="2"/>
  <c r="N83" i="2" s="1"/>
  <c r="M82" i="2"/>
  <c r="L82" i="2"/>
  <c r="K82" i="2"/>
  <c r="I82" i="2"/>
  <c r="H82" i="2"/>
  <c r="H62" i="2" s="1"/>
  <c r="G82" i="2"/>
  <c r="E82" i="2"/>
  <c r="P82" i="2" s="1"/>
  <c r="D82" i="2"/>
  <c r="J81" i="2"/>
  <c r="O81" i="2" s="1"/>
  <c r="F81" i="2"/>
  <c r="N81" i="2" s="1"/>
  <c r="J80" i="2"/>
  <c r="O80" i="2" s="1"/>
  <c r="F80" i="2"/>
  <c r="N80" i="2" s="1"/>
  <c r="J79" i="2"/>
  <c r="O79" i="2" s="1"/>
  <c r="F79" i="2"/>
  <c r="N79" i="2" s="1"/>
  <c r="J78" i="2"/>
  <c r="O78" i="2" s="1"/>
  <c r="F78" i="2"/>
  <c r="N78" i="2" s="1"/>
  <c r="J77" i="2"/>
  <c r="O77" i="2" s="1"/>
  <c r="F77" i="2"/>
  <c r="N77" i="2" s="1"/>
  <c r="J76" i="2"/>
  <c r="O76" i="2" s="1"/>
  <c r="F76" i="2"/>
  <c r="N76" i="2" s="1"/>
  <c r="J75" i="2"/>
  <c r="O75" i="2" s="1"/>
  <c r="F75" i="2"/>
  <c r="N75" i="2" s="1"/>
  <c r="J74" i="2"/>
  <c r="O74" i="2" s="1"/>
  <c r="F74" i="2"/>
  <c r="N74" i="2" s="1"/>
  <c r="J73" i="2"/>
  <c r="O73" i="2" s="1"/>
  <c r="F73" i="2"/>
  <c r="N73" i="2" s="1"/>
  <c r="J72" i="2"/>
  <c r="O72" i="2" s="1"/>
  <c r="F72" i="2"/>
  <c r="N72" i="2" s="1"/>
  <c r="J71" i="2"/>
  <c r="O71" i="2" s="1"/>
  <c r="F71" i="2"/>
  <c r="N71" i="2" s="1"/>
  <c r="J70" i="2"/>
  <c r="O70" i="2" s="1"/>
  <c r="F70" i="2"/>
  <c r="N70" i="2" s="1"/>
  <c r="J69" i="2"/>
  <c r="O69" i="2" s="1"/>
  <c r="F69" i="2"/>
  <c r="N69" i="2" s="1"/>
  <c r="J68" i="2"/>
  <c r="O68" i="2" s="1"/>
  <c r="F68" i="2"/>
  <c r="N68" i="2" s="1"/>
  <c r="J67" i="2"/>
  <c r="O67" i="2" s="1"/>
  <c r="F67" i="2"/>
  <c r="N67" i="2" s="1"/>
  <c r="J66" i="2"/>
  <c r="O66" i="2" s="1"/>
  <c r="F66" i="2"/>
  <c r="N66" i="2" s="1"/>
  <c r="J65" i="2"/>
  <c r="O65" i="2" s="1"/>
  <c r="F65" i="2"/>
  <c r="N65" i="2" s="1"/>
  <c r="J64" i="2"/>
  <c r="O64" i="2" s="1"/>
  <c r="F64" i="2"/>
  <c r="N64" i="2" s="1"/>
  <c r="M63" i="2"/>
  <c r="L63" i="2"/>
  <c r="K63" i="2"/>
  <c r="K62" i="2" s="1"/>
  <c r="I63" i="2"/>
  <c r="H63" i="2"/>
  <c r="G63" i="2"/>
  <c r="G62" i="2" s="1"/>
  <c r="E63" i="2"/>
  <c r="D63" i="2"/>
  <c r="D62" i="2" s="1"/>
  <c r="M62" i="2"/>
  <c r="I62" i="2"/>
  <c r="J61" i="2"/>
  <c r="O61" i="2" s="1"/>
  <c r="F61" i="2"/>
  <c r="N61" i="2" s="1"/>
  <c r="J60" i="2"/>
  <c r="O60" i="2" s="1"/>
  <c r="F60" i="2"/>
  <c r="N60" i="2" s="1"/>
  <c r="J59" i="2"/>
  <c r="O59" i="2" s="1"/>
  <c r="F59" i="2"/>
  <c r="N59" i="2" s="1"/>
  <c r="J58" i="2"/>
  <c r="O58" i="2" s="1"/>
  <c r="F58" i="2"/>
  <c r="N58" i="2" s="1"/>
  <c r="J57" i="2"/>
  <c r="O57" i="2" s="1"/>
  <c r="F57" i="2"/>
  <c r="N57" i="2" s="1"/>
  <c r="M56" i="2"/>
  <c r="L56" i="2"/>
  <c r="K56" i="2"/>
  <c r="I56" i="2"/>
  <c r="I36" i="2" s="1"/>
  <c r="H56" i="2"/>
  <c r="G56" i="2"/>
  <c r="E56" i="2"/>
  <c r="P56" i="2" s="1"/>
  <c r="J55" i="2"/>
  <c r="O55" i="2" s="1"/>
  <c r="F55" i="2"/>
  <c r="N55" i="2" s="1"/>
  <c r="J54" i="2"/>
  <c r="O54" i="2" s="1"/>
  <c r="F54" i="2"/>
  <c r="N54" i="2" s="1"/>
  <c r="J53" i="2"/>
  <c r="O53" i="2" s="1"/>
  <c r="F53" i="2"/>
  <c r="N53" i="2" s="1"/>
  <c r="J52" i="2"/>
  <c r="O52" i="2" s="1"/>
  <c r="F52" i="2"/>
  <c r="N52" i="2" s="1"/>
  <c r="J51" i="2"/>
  <c r="O51" i="2" s="1"/>
  <c r="F51" i="2"/>
  <c r="N51" i="2" s="1"/>
  <c r="J50" i="2"/>
  <c r="O50" i="2" s="1"/>
  <c r="F50" i="2"/>
  <c r="N50" i="2" s="1"/>
  <c r="J49" i="2"/>
  <c r="O49" i="2" s="1"/>
  <c r="F49" i="2"/>
  <c r="N49" i="2" s="1"/>
  <c r="J48" i="2"/>
  <c r="O48" i="2" s="1"/>
  <c r="F48" i="2"/>
  <c r="N48" i="2" s="1"/>
  <c r="J47" i="2"/>
  <c r="O47" i="2" s="1"/>
  <c r="F47" i="2"/>
  <c r="N47" i="2" s="1"/>
  <c r="J46" i="2"/>
  <c r="O46" i="2" s="1"/>
  <c r="F46" i="2"/>
  <c r="N46" i="2" s="1"/>
  <c r="J45" i="2"/>
  <c r="O45" i="2" s="1"/>
  <c r="F45" i="2"/>
  <c r="N45" i="2" s="1"/>
  <c r="J44" i="2"/>
  <c r="O44" i="2" s="1"/>
  <c r="F44" i="2"/>
  <c r="N44" i="2" s="1"/>
  <c r="J43" i="2"/>
  <c r="O43" i="2" s="1"/>
  <c r="F43" i="2"/>
  <c r="N43" i="2" s="1"/>
  <c r="J42" i="2"/>
  <c r="O42" i="2" s="1"/>
  <c r="F42" i="2"/>
  <c r="N42" i="2" s="1"/>
  <c r="J41" i="2"/>
  <c r="O41" i="2" s="1"/>
  <c r="F41" i="2"/>
  <c r="N41" i="2" s="1"/>
  <c r="J40" i="2"/>
  <c r="O40" i="2" s="1"/>
  <c r="F40" i="2"/>
  <c r="N40" i="2" s="1"/>
  <c r="J39" i="2"/>
  <c r="O39" i="2" s="1"/>
  <c r="F39" i="2"/>
  <c r="N39" i="2" s="1"/>
  <c r="J38" i="2"/>
  <c r="O38" i="2" s="1"/>
  <c r="F38" i="2"/>
  <c r="N38" i="2" s="1"/>
  <c r="M37" i="2"/>
  <c r="L37" i="2"/>
  <c r="K37" i="2"/>
  <c r="I37" i="2"/>
  <c r="H37" i="2"/>
  <c r="G37" i="2"/>
  <c r="G36" i="2" s="1"/>
  <c r="E37" i="2"/>
  <c r="D37" i="2"/>
  <c r="D36" i="2" s="1"/>
  <c r="L36" i="2"/>
  <c r="K88" i="2" l="1"/>
  <c r="M322" i="2"/>
  <c r="I114" i="2"/>
  <c r="E426" i="2"/>
  <c r="P426" i="2" s="1"/>
  <c r="K36" i="2"/>
  <c r="E88" i="2"/>
  <c r="P88" i="2" s="1"/>
  <c r="K114" i="2"/>
  <c r="M244" i="2"/>
  <c r="D270" i="2"/>
  <c r="H322" i="2"/>
  <c r="F530" i="2"/>
  <c r="N530" i="2" s="1"/>
  <c r="J556" i="2"/>
  <c r="O556" i="2" s="1"/>
  <c r="M192" i="2"/>
  <c r="L62" i="2"/>
  <c r="I192" i="2"/>
  <c r="H36" i="2"/>
  <c r="M36" i="2"/>
  <c r="I244" i="2"/>
  <c r="D322" i="2"/>
  <c r="I426" i="2"/>
  <c r="F556" i="2"/>
  <c r="N556" i="2" s="1"/>
  <c r="J764" i="2"/>
  <c r="O764" i="2" s="1"/>
  <c r="J660" i="2"/>
  <c r="O660" i="2" s="1"/>
  <c r="F660" i="2"/>
  <c r="N660" i="2" s="1"/>
  <c r="I322" i="2"/>
  <c r="H244" i="2"/>
  <c r="J582" i="2"/>
  <c r="O582" i="2" s="1"/>
  <c r="E296" i="2"/>
  <c r="P296" i="2" s="1"/>
  <c r="G322" i="2"/>
  <c r="F582" i="2"/>
  <c r="N582" i="2" s="1"/>
  <c r="F634" i="2"/>
  <c r="N634" i="2" s="1"/>
  <c r="F608" i="2"/>
  <c r="N608" i="2" s="1"/>
  <c r="F686" i="2"/>
  <c r="N686" i="2" s="1"/>
  <c r="J712" i="2"/>
  <c r="O712" i="2" s="1"/>
  <c r="F764" i="2"/>
  <c r="N764" i="2" s="1"/>
  <c r="J790" i="2"/>
  <c r="O790" i="2" s="1"/>
  <c r="J530" i="2"/>
  <c r="O530" i="2" s="1"/>
  <c r="F712" i="2"/>
  <c r="N712" i="2" s="1"/>
  <c r="F790" i="2"/>
  <c r="N790" i="2" s="1"/>
  <c r="E452" i="2"/>
  <c r="P452" i="2" s="1"/>
  <c r="P453" i="2"/>
  <c r="E244" i="2"/>
  <c r="P244" i="2" s="1"/>
  <c r="P245" i="2"/>
  <c r="E114" i="2"/>
  <c r="P114" i="2" s="1"/>
  <c r="E62" i="2"/>
  <c r="P62" i="2" s="1"/>
  <c r="P63" i="2"/>
  <c r="E36" i="2"/>
  <c r="P36" i="2" s="1"/>
  <c r="P37" i="2"/>
  <c r="E322" i="2"/>
  <c r="P322" i="2" s="1"/>
  <c r="K322" i="2"/>
  <c r="J134" i="2"/>
  <c r="O134" i="2" s="1"/>
  <c r="O135" i="2"/>
  <c r="J89" i="2"/>
  <c r="O89" i="2" s="1"/>
  <c r="J82" i="2"/>
  <c r="O82" i="2" s="1"/>
  <c r="J115" i="2"/>
  <c r="O115" i="2" s="1"/>
  <c r="J108" i="2"/>
  <c r="O108" i="2" s="1"/>
  <c r="J238" i="2"/>
  <c r="O238" i="2" s="1"/>
  <c r="N791" i="2"/>
  <c r="O791" i="2"/>
  <c r="N765" i="2"/>
  <c r="O765" i="2"/>
  <c r="N739" i="2"/>
  <c r="O739" i="2"/>
  <c r="O713" i="2"/>
  <c r="N713" i="2"/>
  <c r="N687" i="2"/>
  <c r="O687" i="2"/>
  <c r="N661" i="2"/>
  <c r="O661" i="2"/>
  <c r="J634" i="2"/>
  <c r="O634" i="2" s="1"/>
  <c r="J608" i="2"/>
  <c r="O608" i="2" s="1"/>
  <c r="N635" i="2"/>
  <c r="O609" i="2"/>
  <c r="N583" i="2"/>
  <c r="O583" i="2"/>
  <c r="N557" i="2"/>
  <c r="O557" i="2"/>
  <c r="N531" i="2"/>
  <c r="O531" i="2"/>
  <c r="F505" i="2"/>
  <c r="J505" i="2"/>
  <c r="F524" i="2"/>
  <c r="N524" i="2" s="1"/>
  <c r="J524" i="2"/>
  <c r="O524" i="2" s="1"/>
  <c r="N498" i="2"/>
  <c r="F479" i="2"/>
  <c r="J479" i="2"/>
  <c r="F498" i="2"/>
  <c r="J498" i="2"/>
  <c r="O498" i="2" s="1"/>
  <c r="F453" i="2"/>
  <c r="J453" i="2"/>
  <c r="J452" i="2" s="1"/>
  <c r="O452" i="2" s="1"/>
  <c r="F472" i="2"/>
  <c r="N472" i="2" s="1"/>
  <c r="J472" i="2"/>
  <c r="O472" i="2" s="1"/>
  <c r="F427" i="2"/>
  <c r="J427" i="2"/>
  <c r="F446" i="2"/>
  <c r="N446" i="2" s="1"/>
  <c r="J446" i="2"/>
  <c r="O446" i="2" s="1"/>
  <c r="F323" i="2"/>
  <c r="J323" i="2"/>
  <c r="F342" i="2"/>
  <c r="N342" i="2" s="1"/>
  <c r="J342" i="2"/>
  <c r="O342" i="2" s="1"/>
  <c r="F297" i="2"/>
  <c r="J297" i="2"/>
  <c r="F316" i="2"/>
  <c r="N316" i="2" s="1"/>
  <c r="J316" i="2"/>
  <c r="O316" i="2" s="1"/>
  <c r="N290" i="2"/>
  <c r="F271" i="2"/>
  <c r="J271" i="2"/>
  <c r="F290" i="2"/>
  <c r="J290" i="2"/>
  <c r="O290" i="2" s="1"/>
  <c r="F245" i="2"/>
  <c r="J245" i="2"/>
  <c r="F264" i="2"/>
  <c r="N264" i="2" s="1"/>
  <c r="J264" i="2"/>
  <c r="O264" i="2" s="1"/>
  <c r="F193" i="2"/>
  <c r="J193" i="2"/>
  <c r="F212" i="2"/>
  <c r="N212" i="2" s="1"/>
  <c r="J212" i="2"/>
  <c r="O212" i="2" s="1"/>
  <c r="F219" i="2"/>
  <c r="J219" i="2"/>
  <c r="F238" i="2"/>
  <c r="N238" i="2" s="1"/>
  <c r="F141" i="2"/>
  <c r="N141" i="2" s="1"/>
  <c r="J141" i="2"/>
  <c r="F160" i="2"/>
  <c r="N160" i="2" s="1"/>
  <c r="J160" i="2"/>
  <c r="O160" i="2" s="1"/>
  <c r="F167" i="2"/>
  <c r="N167" i="2" s="1"/>
  <c r="J167" i="2"/>
  <c r="O167" i="2" s="1"/>
  <c r="F186" i="2"/>
  <c r="N186" i="2" s="1"/>
  <c r="J186" i="2"/>
  <c r="O186" i="2" s="1"/>
  <c r="F89" i="2"/>
  <c r="F108" i="2"/>
  <c r="N108" i="2" s="1"/>
  <c r="F115" i="2"/>
  <c r="F134" i="2"/>
  <c r="N134" i="2" s="1"/>
  <c r="F63" i="2"/>
  <c r="J63" i="2"/>
  <c r="F82" i="2"/>
  <c r="N82" i="2" s="1"/>
  <c r="F37" i="2"/>
  <c r="J37" i="2"/>
  <c r="F56" i="2"/>
  <c r="N56" i="2" s="1"/>
  <c r="J56" i="2"/>
  <c r="O56" i="2" s="1"/>
  <c r="J88" i="2" l="1"/>
  <c r="J426" i="2"/>
  <c r="O426" i="2" s="1"/>
  <c r="O88" i="2"/>
  <c r="F426" i="2"/>
  <c r="N426" i="2" s="1"/>
  <c r="F244" i="2"/>
  <c r="N244" i="2" s="1"/>
  <c r="F504" i="2"/>
  <c r="N504" i="2" s="1"/>
  <c r="F452" i="2"/>
  <c r="N452" i="2" s="1"/>
  <c r="J478" i="2"/>
  <c r="O478" i="2" s="1"/>
  <c r="J218" i="2"/>
  <c r="O218" i="2" s="1"/>
  <c r="F478" i="2"/>
  <c r="N478" i="2" s="1"/>
  <c r="J504" i="2"/>
  <c r="O504" i="2" s="1"/>
  <c r="J322" i="2"/>
  <c r="O322" i="2" s="1"/>
  <c r="J62" i="2"/>
  <c r="O62" i="2" s="1"/>
  <c r="O63" i="2"/>
  <c r="F296" i="2"/>
  <c r="N296" i="2" s="1"/>
  <c r="F322" i="2"/>
  <c r="N322" i="2" s="1"/>
  <c r="J244" i="2"/>
  <c r="O244" i="2" s="1"/>
  <c r="J114" i="2"/>
  <c r="O114" i="2" s="1"/>
  <c r="J270" i="2"/>
  <c r="O270" i="2" s="1"/>
  <c r="J36" i="2"/>
  <c r="O36" i="2" s="1"/>
  <c r="F36" i="2"/>
  <c r="N36" i="2" s="1"/>
  <c r="J192" i="2"/>
  <c r="O192" i="2" s="1"/>
  <c r="F270" i="2"/>
  <c r="N270" i="2" s="1"/>
  <c r="J296" i="2"/>
  <c r="O296" i="2" s="1"/>
  <c r="N505" i="2"/>
  <c r="O505" i="2"/>
  <c r="N479" i="2"/>
  <c r="O479" i="2"/>
  <c r="N453" i="2"/>
  <c r="O453" i="2"/>
  <c r="N427" i="2"/>
  <c r="O427" i="2"/>
  <c r="N323" i="2"/>
  <c r="O323" i="2"/>
  <c r="N297" i="2"/>
  <c r="O297" i="2"/>
  <c r="N271" i="2"/>
  <c r="O271" i="2"/>
  <c r="N245" i="2"/>
  <c r="O245" i="2"/>
  <c r="F218" i="2"/>
  <c r="N218" i="2" s="1"/>
  <c r="F192" i="2"/>
  <c r="N192" i="2" s="1"/>
  <c r="O219" i="2"/>
  <c r="N219" i="2"/>
  <c r="N193" i="2"/>
  <c r="O193" i="2"/>
  <c r="J166" i="2"/>
  <c r="O166" i="2" s="1"/>
  <c r="J140" i="2"/>
  <c r="O140" i="2" s="1"/>
  <c r="O141" i="2"/>
  <c r="F166" i="2"/>
  <c r="N166" i="2" s="1"/>
  <c r="F140" i="2"/>
  <c r="N140" i="2" s="1"/>
  <c r="F88" i="2"/>
  <c r="N88" i="2" s="1"/>
  <c r="F114" i="2"/>
  <c r="N114" i="2" s="1"/>
  <c r="N115" i="2"/>
  <c r="N89" i="2"/>
  <c r="F62" i="2"/>
  <c r="N62" i="2" s="1"/>
  <c r="N63" i="2"/>
  <c r="N37" i="2"/>
  <c r="O37" i="2"/>
  <c r="J12" i="2" l="1"/>
  <c r="O12" i="2" s="1"/>
  <c r="J35" i="2"/>
  <c r="O35" i="2" s="1"/>
  <c r="J34" i="2"/>
  <c r="J33" i="2"/>
  <c r="O33" i="2" s="1"/>
  <c r="J32" i="2"/>
  <c r="J31" i="2"/>
  <c r="O31" i="2" s="1"/>
  <c r="M30" i="2"/>
  <c r="L30" i="2"/>
  <c r="K30" i="2"/>
  <c r="J29" i="2"/>
  <c r="O29" i="2" s="1"/>
  <c r="J28" i="2"/>
  <c r="J27" i="2"/>
  <c r="O27" i="2" s="1"/>
  <c r="J26" i="2"/>
  <c r="O26" i="2" s="1"/>
  <c r="J25" i="2"/>
  <c r="O25" i="2" s="1"/>
  <c r="J24" i="2"/>
  <c r="J23" i="2"/>
  <c r="O23" i="2" s="1"/>
  <c r="J22" i="2"/>
  <c r="O22" i="2" s="1"/>
  <c r="J21" i="2"/>
  <c r="O21" i="2" s="1"/>
  <c r="J20" i="2"/>
  <c r="J19" i="2"/>
  <c r="O19" i="2" s="1"/>
  <c r="J18" i="2"/>
  <c r="O18" i="2" s="1"/>
  <c r="J17" i="2"/>
  <c r="O17" i="2" s="1"/>
  <c r="J16" i="2"/>
  <c r="O16" i="2" s="1"/>
  <c r="J15" i="2"/>
  <c r="J14" i="2"/>
  <c r="O14" i="2" s="1"/>
  <c r="J13" i="2"/>
  <c r="O13" i="2" s="1"/>
  <c r="M11" i="2"/>
  <c r="L11" i="2"/>
  <c r="K11" i="2"/>
  <c r="F35" i="2"/>
  <c r="F34" i="2"/>
  <c r="N34" i="2" s="1"/>
  <c r="F33" i="2"/>
  <c r="N33" i="2" s="1"/>
  <c r="F32" i="2"/>
  <c r="F31" i="2"/>
  <c r="N31" i="2" s="1"/>
  <c r="F29" i="2"/>
  <c r="N29" i="2" s="1"/>
  <c r="F28" i="2"/>
  <c r="N28" i="2" s="1"/>
  <c r="F27" i="2"/>
  <c r="N27" i="2" s="1"/>
  <c r="F26" i="2"/>
  <c r="F25" i="2"/>
  <c r="N25" i="2" s="1"/>
  <c r="F24" i="2"/>
  <c r="N24" i="2" s="1"/>
  <c r="F23" i="2"/>
  <c r="N23" i="2" s="1"/>
  <c r="F22" i="2"/>
  <c r="N22" i="2" s="1"/>
  <c r="F21" i="2"/>
  <c r="N21" i="2" s="1"/>
  <c r="F20" i="2"/>
  <c r="N20" i="2" s="1"/>
  <c r="F19" i="2"/>
  <c r="N19" i="2" s="1"/>
  <c r="F18" i="2"/>
  <c r="N18" i="2" s="1"/>
  <c r="F17" i="2"/>
  <c r="N17" i="2" s="1"/>
  <c r="F16" i="2"/>
  <c r="N16" i="2" s="1"/>
  <c r="F15" i="2"/>
  <c r="N15" i="2" s="1"/>
  <c r="F14" i="2"/>
  <c r="N14" i="2" s="1"/>
  <c r="F13" i="2"/>
  <c r="F12" i="2"/>
  <c r="N12" i="2" s="1"/>
  <c r="G30" i="2"/>
  <c r="G11" i="2"/>
  <c r="H30" i="2"/>
  <c r="H11" i="2"/>
  <c r="H10" i="2" s="1"/>
  <c r="I30" i="2"/>
  <c r="I11" i="2"/>
  <c r="I10" i="2" s="1"/>
  <c r="E30" i="2"/>
  <c r="P30" i="2" s="1"/>
  <c r="E11" i="2"/>
  <c r="D30" i="2"/>
  <c r="D11" i="2"/>
  <c r="D10" i="2" s="1"/>
  <c r="N35" i="2"/>
  <c r="O34" i="2"/>
  <c r="O28" i="2"/>
  <c r="N26" i="2"/>
  <c r="O24" i="2"/>
  <c r="O20" i="2"/>
  <c r="M10" i="2" l="1"/>
  <c r="G10" i="2"/>
  <c r="L10" i="2"/>
  <c r="K10" i="2"/>
  <c r="E10" i="2"/>
  <c r="P10" i="2" s="1"/>
  <c r="P11" i="2"/>
  <c r="J30" i="2"/>
  <c r="O30" i="2" s="1"/>
  <c r="F11" i="2"/>
  <c r="N11" i="2" s="1"/>
  <c r="J11" i="2"/>
  <c r="N13" i="2"/>
  <c r="F30" i="2"/>
  <c r="O32" i="2"/>
  <c r="N32" i="2"/>
  <c r="O15" i="2"/>
  <c r="G109" i="1"/>
  <c r="J10" i="2" l="1"/>
  <c r="F10" i="2"/>
  <c r="N10" i="2" s="1"/>
  <c r="N30" i="2"/>
  <c r="O11" i="2"/>
  <c r="O10" i="2"/>
  <c r="H268" i="1"/>
  <c r="I268" i="1"/>
  <c r="G194" i="1" l="1"/>
  <c r="G193" i="1" s="1"/>
  <c r="D219" i="1" l="1"/>
  <c r="E219" i="1"/>
  <c r="E194" i="1"/>
  <c r="G147" i="1" l="1"/>
  <c r="G161" i="1"/>
  <c r="G157" i="1"/>
  <c r="G148" i="1"/>
  <c r="G146" i="1"/>
  <c r="G145" i="1"/>
  <c r="G144" i="1"/>
  <c r="F161" i="1"/>
  <c r="G159" i="1"/>
  <c r="G158" i="1"/>
  <c r="G155" i="1"/>
  <c r="G153" i="1"/>
  <c r="G150" i="1"/>
  <c r="G149" i="1"/>
  <c r="G143" i="1"/>
  <c r="G142" i="1"/>
  <c r="G135" i="1" l="1"/>
  <c r="F135" i="1"/>
  <c r="G122" i="1"/>
  <c r="G121" i="1"/>
  <c r="G118" i="1"/>
  <c r="G124" i="1"/>
  <c r="G133" i="1"/>
  <c r="G127" i="1"/>
  <c r="G125" i="1"/>
  <c r="F125" i="1"/>
  <c r="F124" i="1"/>
  <c r="G123" i="1"/>
  <c r="F121" i="1"/>
  <c r="G119" i="1"/>
  <c r="F119" i="1"/>
  <c r="G117" i="1"/>
  <c r="F117" i="1"/>
  <c r="G116" i="1"/>
  <c r="F116" i="1"/>
  <c r="F109" i="1" l="1"/>
  <c r="G92" i="1"/>
  <c r="G93" i="1"/>
  <c r="G69" i="1" l="1"/>
  <c r="G85" i="1"/>
  <c r="G83" i="1"/>
  <c r="F85" i="1"/>
  <c r="F83" i="1"/>
  <c r="G81" i="1"/>
  <c r="G70" i="1"/>
  <c r="G67" i="1"/>
  <c r="G66" i="1"/>
  <c r="G68" i="1"/>
  <c r="F64" i="1"/>
  <c r="G57" i="1" l="1"/>
  <c r="G59" i="1"/>
  <c r="F59" i="1"/>
  <c r="F57" i="1"/>
  <c r="G51" i="1"/>
  <c r="G43" i="1"/>
  <c r="G42" i="1"/>
  <c r="G41" i="1"/>
  <c r="G40" i="1"/>
  <c r="D37" i="1" l="1"/>
  <c r="F12" i="1" l="1"/>
  <c r="F35" i="1" l="1"/>
  <c r="H60" i="1"/>
  <c r="I60" i="1"/>
  <c r="H86" i="1"/>
  <c r="I86" i="1"/>
  <c r="H112" i="1"/>
  <c r="I112" i="1"/>
  <c r="H138" i="1"/>
  <c r="I138" i="1"/>
  <c r="H164" i="1"/>
  <c r="I164" i="1"/>
  <c r="H190" i="1"/>
  <c r="I190" i="1"/>
  <c r="H216" i="1"/>
  <c r="I216" i="1"/>
  <c r="H242" i="1"/>
  <c r="I242" i="1"/>
  <c r="H398" i="1"/>
  <c r="I398" i="1"/>
  <c r="F368" i="1" l="1"/>
  <c r="H372" i="1"/>
  <c r="I372" i="1"/>
  <c r="G15" i="1"/>
  <c r="D34" i="1" l="1"/>
  <c r="E34" i="1"/>
  <c r="F34" i="1"/>
  <c r="G34" i="1"/>
  <c r="D394" i="1"/>
  <c r="F134" i="1"/>
  <c r="H34" i="1" l="1"/>
  <c r="I34" i="1"/>
  <c r="G35" i="1"/>
  <c r="E35" i="1"/>
  <c r="D35" i="1"/>
  <c r="H35" i="1" s="1"/>
  <c r="G33" i="1"/>
  <c r="F33" i="1"/>
  <c r="E33" i="1"/>
  <c r="D33" i="1"/>
  <c r="G32" i="1"/>
  <c r="F32" i="1"/>
  <c r="E32" i="1"/>
  <c r="D32" i="1"/>
  <c r="G31" i="1"/>
  <c r="F31" i="1"/>
  <c r="E31" i="1"/>
  <c r="D31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F15" i="1"/>
  <c r="E15" i="1"/>
  <c r="D15" i="1"/>
  <c r="G14" i="1"/>
  <c r="F14" i="1"/>
  <c r="E14" i="1"/>
  <c r="D14" i="1"/>
  <c r="G13" i="1"/>
  <c r="F13" i="1"/>
  <c r="E13" i="1"/>
  <c r="D13" i="1"/>
  <c r="E12" i="1"/>
  <c r="G12" i="1"/>
  <c r="D12" i="1"/>
  <c r="G82" i="1"/>
  <c r="F82" i="1"/>
  <c r="E82" i="1"/>
  <c r="D82" i="1"/>
  <c r="G108" i="1"/>
  <c r="F108" i="1"/>
  <c r="E108" i="1"/>
  <c r="D108" i="1"/>
  <c r="H108" i="1" s="1"/>
  <c r="G134" i="1"/>
  <c r="E134" i="1"/>
  <c r="D134" i="1"/>
  <c r="H134" i="1" s="1"/>
  <c r="G160" i="1"/>
  <c r="F160" i="1"/>
  <c r="E160" i="1"/>
  <c r="D160" i="1"/>
  <c r="G186" i="1"/>
  <c r="F186" i="1"/>
  <c r="E186" i="1"/>
  <c r="D186" i="1"/>
  <c r="G212" i="1"/>
  <c r="F212" i="1"/>
  <c r="E212" i="1"/>
  <c r="D212" i="1"/>
  <c r="G238" i="1"/>
  <c r="F238" i="1"/>
  <c r="E238" i="1"/>
  <c r="D238" i="1"/>
  <c r="G264" i="1"/>
  <c r="F264" i="1"/>
  <c r="E264" i="1"/>
  <c r="D264" i="1"/>
  <c r="G290" i="1"/>
  <c r="F290" i="1"/>
  <c r="E290" i="1"/>
  <c r="D290" i="1"/>
  <c r="I399" i="1"/>
  <c r="H399" i="1"/>
  <c r="I397" i="1"/>
  <c r="H397" i="1"/>
  <c r="I396" i="1"/>
  <c r="H396" i="1"/>
  <c r="I395" i="1"/>
  <c r="H395" i="1"/>
  <c r="G394" i="1"/>
  <c r="F394" i="1"/>
  <c r="H394" i="1" s="1"/>
  <c r="E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G375" i="1"/>
  <c r="G374" i="1" s="1"/>
  <c r="F375" i="1"/>
  <c r="E375" i="1"/>
  <c r="E374" i="1" s="1"/>
  <c r="D375" i="1"/>
  <c r="H375" i="1" s="1"/>
  <c r="I373" i="1"/>
  <c r="H373" i="1"/>
  <c r="I371" i="1"/>
  <c r="H371" i="1"/>
  <c r="I370" i="1"/>
  <c r="H370" i="1"/>
  <c r="I369" i="1"/>
  <c r="H369" i="1"/>
  <c r="G368" i="1"/>
  <c r="E368" i="1"/>
  <c r="D368" i="1"/>
  <c r="H368" i="1" s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G349" i="1"/>
  <c r="F349" i="1"/>
  <c r="F348" i="1" s="1"/>
  <c r="E349" i="1"/>
  <c r="E348" i="1" s="1"/>
  <c r="D349" i="1"/>
  <c r="H349" i="1" s="1"/>
  <c r="I347" i="1"/>
  <c r="H347" i="1"/>
  <c r="I345" i="1"/>
  <c r="H345" i="1"/>
  <c r="I344" i="1"/>
  <c r="H344" i="1"/>
  <c r="I343" i="1"/>
  <c r="H343" i="1"/>
  <c r="G342" i="1"/>
  <c r="F342" i="1"/>
  <c r="E342" i="1"/>
  <c r="I342" i="1" s="1"/>
  <c r="D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G323" i="1"/>
  <c r="F323" i="1"/>
  <c r="F322" i="1" s="1"/>
  <c r="E323" i="1"/>
  <c r="E322" i="1" s="1"/>
  <c r="D323" i="1"/>
  <c r="D322" i="1" s="1"/>
  <c r="G322" i="1"/>
  <c r="F374" i="1" l="1"/>
  <c r="H290" i="1"/>
  <c r="H264" i="1"/>
  <c r="H212" i="1"/>
  <c r="H186" i="1"/>
  <c r="I35" i="1"/>
  <c r="I322" i="1"/>
  <c r="G348" i="1"/>
  <c r="I348" i="1" s="1"/>
  <c r="H82" i="1"/>
  <c r="I374" i="1"/>
  <c r="I375" i="1"/>
  <c r="I394" i="1"/>
  <c r="I290" i="1"/>
  <c r="I264" i="1"/>
  <c r="I238" i="1"/>
  <c r="I212" i="1"/>
  <c r="I186" i="1"/>
  <c r="I108" i="1"/>
  <c r="I82" i="1"/>
  <c r="H322" i="1"/>
  <c r="H342" i="1"/>
  <c r="I368" i="1"/>
  <c r="I160" i="1"/>
  <c r="I134" i="1"/>
  <c r="H238" i="1"/>
  <c r="H160" i="1"/>
  <c r="D374" i="1"/>
  <c r="H374" i="1" s="1"/>
  <c r="I349" i="1"/>
  <c r="D348" i="1"/>
  <c r="H348" i="1" s="1"/>
  <c r="H323" i="1"/>
  <c r="I323" i="1"/>
  <c r="I321" i="1" l="1"/>
  <c r="H321" i="1"/>
  <c r="I319" i="1"/>
  <c r="H319" i="1"/>
  <c r="I318" i="1"/>
  <c r="H318" i="1"/>
  <c r="I317" i="1"/>
  <c r="H317" i="1"/>
  <c r="G316" i="1"/>
  <c r="F316" i="1"/>
  <c r="E316" i="1"/>
  <c r="I316" i="1" s="1"/>
  <c r="D316" i="1"/>
  <c r="H316" i="1" s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G297" i="1"/>
  <c r="G296" i="1" s="1"/>
  <c r="F297" i="1"/>
  <c r="F296" i="1" s="1"/>
  <c r="E297" i="1"/>
  <c r="I297" i="1" s="1"/>
  <c r="D297" i="1"/>
  <c r="D296" i="1" s="1"/>
  <c r="I295" i="1"/>
  <c r="H295" i="1"/>
  <c r="I293" i="1"/>
  <c r="H293" i="1"/>
  <c r="I292" i="1"/>
  <c r="H292" i="1"/>
  <c r="I291" i="1"/>
  <c r="H291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G271" i="1"/>
  <c r="G270" i="1" s="1"/>
  <c r="F271" i="1"/>
  <c r="F270" i="1" s="1"/>
  <c r="E271" i="1"/>
  <c r="D271" i="1"/>
  <c r="I269" i="1"/>
  <c r="H269" i="1"/>
  <c r="I267" i="1"/>
  <c r="H267" i="1"/>
  <c r="I266" i="1"/>
  <c r="H266" i="1"/>
  <c r="I265" i="1"/>
  <c r="H265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G245" i="1"/>
  <c r="G244" i="1" s="1"/>
  <c r="F245" i="1"/>
  <c r="F244" i="1" s="1"/>
  <c r="E245" i="1"/>
  <c r="D245" i="1"/>
  <c r="H296" i="1" l="1"/>
  <c r="H245" i="1"/>
  <c r="I245" i="1"/>
  <c r="H271" i="1"/>
  <c r="I271" i="1"/>
  <c r="E296" i="1"/>
  <c r="I296" i="1" s="1"/>
  <c r="E270" i="1"/>
  <c r="E244" i="1"/>
  <c r="I244" i="1" s="1"/>
  <c r="D244" i="1"/>
  <c r="H244" i="1" s="1"/>
  <c r="H297" i="1"/>
  <c r="I270" i="1"/>
  <c r="D270" i="1"/>
  <c r="H270" i="1" s="1"/>
  <c r="I243" i="1"/>
  <c r="H243" i="1"/>
  <c r="I241" i="1"/>
  <c r="H241" i="1"/>
  <c r="I240" i="1"/>
  <c r="H240" i="1"/>
  <c r="I239" i="1"/>
  <c r="H239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G219" i="1"/>
  <c r="F219" i="1"/>
  <c r="I219" i="1"/>
  <c r="H219" i="1"/>
  <c r="G218" i="1"/>
  <c r="F218" i="1"/>
  <c r="I217" i="1"/>
  <c r="H217" i="1"/>
  <c r="I215" i="1"/>
  <c r="H215" i="1"/>
  <c r="I214" i="1"/>
  <c r="H214" i="1"/>
  <c r="I213" i="1"/>
  <c r="H213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G192" i="1"/>
  <c r="F193" i="1"/>
  <c r="F192" i="1" s="1"/>
  <c r="E193" i="1"/>
  <c r="E192" i="1" s="1"/>
  <c r="D193" i="1"/>
  <c r="D192" i="1" s="1"/>
  <c r="I191" i="1"/>
  <c r="H191" i="1"/>
  <c r="I189" i="1"/>
  <c r="H189" i="1"/>
  <c r="I188" i="1"/>
  <c r="H188" i="1"/>
  <c r="I187" i="1"/>
  <c r="H187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G167" i="1"/>
  <c r="G166" i="1" s="1"/>
  <c r="F167" i="1"/>
  <c r="F166" i="1" s="1"/>
  <c r="E167" i="1"/>
  <c r="E166" i="1" s="1"/>
  <c r="D167" i="1"/>
  <c r="I165" i="1"/>
  <c r="H165" i="1"/>
  <c r="I163" i="1"/>
  <c r="H163" i="1"/>
  <c r="I162" i="1"/>
  <c r="H162" i="1"/>
  <c r="I161" i="1"/>
  <c r="H161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G141" i="1"/>
  <c r="G140" i="1" s="1"/>
  <c r="F141" i="1"/>
  <c r="F140" i="1" s="1"/>
  <c r="E141" i="1"/>
  <c r="E140" i="1" s="1"/>
  <c r="D141" i="1"/>
  <c r="D140" i="1" s="1"/>
  <c r="I139" i="1"/>
  <c r="H139" i="1"/>
  <c r="I137" i="1"/>
  <c r="H137" i="1"/>
  <c r="I136" i="1"/>
  <c r="H136" i="1"/>
  <c r="I135" i="1"/>
  <c r="H135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G115" i="1"/>
  <c r="G114" i="1" s="1"/>
  <c r="F115" i="1"/>
  <c r="F114" i="1" s="1"/>
  <c r="E115" i="1"/>
  <c r="E114" i="1" s="1"/>
  <c r="D115" i="1"/>
  <c r="D114" i="1" s="1"/>
  <c r="I113" i="1"/>
  <c r="H113" i="1"/>
  <c r="I111" i="1"/>
  <c r="H111" i="1"/>
  <c r="I110" i="1"/>
  <c r="H110" i="1"/>
  <c r="I109" i="1"/>
  <c r="H109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G89" i="1"/>
  <c r="G88" i="1" s="1"/>
  <c r="F89" i="1"/>
  <c r="F88" i="1" s="1"/>
  <c r="E89" i="1"/>
  <c r="D89" i="1"/>
  <c r="D88" i="1" s="1"/>
  <c r="I87" i="1"/>
  <c r="H87" i="1"/>
  <c r="I85" i="1"/>
  <c r="H85" i="1"/>
  <c r="I84" i="1"/>
  <c r="H84" i="1"/>
  <c r="I83" i="1"/>
  <c r="H83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G63" i="1"/>
  <c r="G62" i="1" s="1"/>
  <c r="F63" i="1"/>
  <c r="F62" i="1" s="1"/>
  <c r="E63" i="1"/>
  <c r="E62" i="1" s="1"/>
  <c r="D63" i="1"/>
  <c r="I61" i="1"/>
  <c r="H61" i="1"/>
  <c r="I59" i="1"/>
  <c r="H59" i="1"/>
  <c r="I58" i="1"/>
  <c r="H58" i="1"/>
  <c r="I57" i="1"/>
  <c r="H57" i="1"/>
  <c r="G56" i="1"/>
  <c r="F56" i="1"/>
  <c r="E56" i="1"/>
  <c r="D56" i="1"/>
  <c r="D36" i="1" s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G37" i="1"/>
  <c r="F37" i="1"/>
  <c r="F36" i="1" s="1"/>
  <c r="E37" i="1"/>
  <c r="E36" i="1" s="1"/>
  <c r="E11" i="1"/>
  <c r="F11" i="1"/>
  <c r="G11" i="1"/>
  <c r="D11" i="1"/>
  <c r="E30" i="1"/>
  <c r="F30" i="1"/>
  <c r="G30" i="1"/>
  <c r="D30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1" i="1"/>
  <c r="I31" i="1"/>
  <c r="H32" i="1"/>
  <c r="I32" i="1"/>
  <c r="H33" i="1"/>
  <c r="I33" i="1"/>
  <c r="I89" i="1" l="1"/>
  <c r="H114" i="1"/>
  <c r="H167" i="1"/>
  <c r="H11" i="1"/>
  <c r="I30" i="1"/>
  <c r="H63" i="1"/>
  <c r="I140" i="1"/>
  <c r="I36" i="1"/>
  <c r="H30" i="1"/>
  <c r="E218" i="1"/>
  <c r="I218" i="1" s="1"/>
  <c r="I11" i="1"/>
  <c r="F10" i="1"/>
  <c r="E10" i="1"/>
  <c r="H192" i="1"/>
  <c r="G10" i="1"/>
  <c r="E88" i="1"/>
  <c r="I88" i="1" s="1"/>
  <c r="I167" i="1"/>
  <c r="H36" i="1"/>
  <c r="H56" i="1"/>
  <c r="I62" i="1"/>
  <c r="I63" i="1"/>
  <c r="I114" i="1"/>
  <c r="I166" i="1"/>
  <c r="I192" i="1"/>
  <c r="I193" i="1"/>
  <c r="D10" i="1"/>
  <c r="I37" i="1"/>
  <c r="I56" i="1"/>
  <c r="H88" i="1"/>
  <c r="H140" i="1"/>
  <c r="D218" i="1"/>
  <c r="H218" i="1" s="1"/>
  <c r="H193" i="1"/>
  <c r="D166" i="1"/>
  <c r="H166" i="1" s="1"/>
  <c r="H141" i="1"/>
  <c r="I141" i="1"/>
  <c r="H115" i="1"/>
  <c r="I115" i="1"/>
  <c r="H89" i="1"/>
  <c r="D62" i="1"/>
  <c r="H62" i="1" s="1"/>
  <c r="H37" i="1"/>
  <c r="I10" i="1" l="1"/>
  <c r="H10" i="1"/>
</calcChain>
</file>

<file path=xl/sharedStrings.xml><?xml version="1.0" encoding="utf-8"?>
<sst xmlns="http://schemas.openxmlformats.org/spreadsheetml/2006/main" count="277" uniqueCount="108">
  <si>
    <t>Код програмної класифікації видатків та кредитування бюджету/ код економічної класифікації видатків бюджету або код кредитування бюджету</t>
  </si>
  <si>
    <t>Код функціональної класифікації видатків та кредитування бюджету</t>
  </si>
  <si>
    <t>Найменування згідно з програмою класифікації видатків та кредитування бюджету</t>
  </si>
  <si>
    <t>Загальний фонд</t>
  </si>
  <si>
    <t>Спеціальний фонд</t>
  </si>
  <si>
    <t>Разом</t>
  </si>
  <si>
    <t>(тис.грн.)</t>
  </si>
  <si>
    <t>Всього видатків за головним розпорядником</t>
  </si>
  <si>
    <t>2000 (поточні видатки)</t>
  </si>
  <si>
    <t>3000 (капітальні видатки)</t>
  </si>
  <si>
    <t>ІНФОРМАЦІЯ</t>
  </si>
  <si>
    <r>
      <t>по</t>
    </r>
    <r>
      <rPr>
        <u/>
        <sz val="14"/>
        <color theme="1"/>
        <rFont val="Times New Roman"/>
        <family val="1"/>
        <charset val="204"/>
      </rPr>
      <t xml:space="preserve"> </t>
    </r>
    <r>
      <rPr>
        <b/>
        <u/>
        <sz val="14"/>
        <color theme="1"/>
        <rFont val="Times New Roman"/>
        <family val="1"/>
        <charset val="204"/>
      </rPr>
      <t>Департаменту освіти Вінницької міської ради</t>
    </r>
  </si>
  <si>
    <t>0611010</t>
  </si>
  <si>
    <t xml:space="preserve">Надання дошкільної освiти </t>
  </si>
  <si>
    <t>0611020</t>
  </si>
  <si>
    <t>0910</t>
  </si>
  <si>
    <t>0921</t>
  </si>
  <si>
    <t>0922</t>
  </si>
  <si>
    <t>0611090</t>
  </si>
  <si>
    <t>0960</t>
  </si>
  <si>
    <t>Надання позашкільної освіти позашкільними закладами освіти, заходи із позашкільної роботи з дітьми</t>
  </si>
  <si>
    <t>0611110</t>
  </si>
  <si>
    <t>0930</t>
  </si>
  <si>
    <t>0990</t>
  </si>
  <si>
    <t>0611150</t>
  </si>
  <si>
    <t>Методичне забезпечення діяльності навчальних закладів</t>
  </si>
  <si>
    <t>0611161</t>
  </si>
  <si>
    <t>Забезпечення діяльності інших закладів у сфері освіти</t>
  </si>
  <si>
    <t>0611162</t>
  </si>
  <si>
    <t>Інші програми та заходи у сфері освіти</t>
  </si>
  <si>
    <t>0611170</t>
  </si>
  <si>
    <t>Забезпечення діяльності інклюзивно-ресурсних центрів</t>
  </si>
  <si>
    <t>0613140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</si>
  <si>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</si>
  <si>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</si>
  <si>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Інші  заходи у сфері соціального захисту і соціального забезпечення</t>
  </si>
  <si>
    <t>0613242</t>
  </si>
  <si>
    <t>0614082</t>
  </si>
  <si>
    <t>0829</t>
  </si>
  <si>
    <t>Інші  заходи в галузі культури і мистецтва</t>
  </si>
  <si>
    <t>0617321</t>
  </si>
  <si>
    <t>0443</t>
  </si>
  <si>
    <t>Будівництво освітніх установ та закладів</t>
  </si>
  <si>
    <t>0618330</t>
  </si>
  <si>
    <t>0540</t>
  </si>
  <si>
    <t xml:space="preserve"> Інша діяльність у сфері екології та охорони природних ресурсів </t>
  </si>
  <si>
    <t xml:space="preserve">Заступник директора департаменту </t>
  </si>
  <si>
    <t>Головний бухгалтер</t>
  </si>
  <si>
    <t>Н.В.Мазур</t>
  </si>
  <si>
    <t>Л.М.Бабіч</t>
  </si>
  <si>
    <t>про бюджет за бюджетними програмами з деталізацією за кодами економічної класифікації видатків бюджету</t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</si>
  <si>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2020</t>
    </r>
    <r>
      <rPr>
        <sz val="14"/>
        <color theme="1"/>
        <rFont val="Times New Roman"/>
        <family val="1"/>
        <charset val="204"/>
      </rPr>
      <t xml:space="preserve"> рік</t>
    </r>
  </si>
  <si>
    <t>План на 2020 рік з урахуванням внесених змін</t>
  </si>
  <si>
    <t>Касове виконання за 2020 рік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</si>
  <si>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</si>
  <si>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</si>
  <si>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</si>
  <si>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Підготовка кадрів закладами професійної (професійно-технічної) освіти та іншими закладами освіти</t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</si>
  <si>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2021</t>
    </r>
    <r>
      <rPr>
        <sz val="14"/>
        <color theme="1"/>
        <rFont val="Times New Roman"/>
        <family val="1"/>
        <charset val="204"/>
      </rPr>
      <t xml:space="preserve"> рік</t>
    </r>
  </si>
  <si>
    <t>План на 2021 рік з урахуванням внесених змін</t>
  </si>
  <si>
    <t>Касове виконання за 2021 рік</t>
  </si>
  <si>
    <t>ф.4.1</t>
  </si>
  <si>
    <t>ф 4.2</t>
  </si>
  <si>
    <t>ф 4.3</t>
  </si>
  <si>
    <t>0611021</t>
  </si>
  <si>
    <t>Надання загальної середньої освіти закладами загальної середньої освіти</t>
  </si>
  <si>
    <t>0611022</t>
  </si>
  <si>
    <t>0611031</t>
  </si>
  <si>
    <t>0611032</t>
  </si>
  <si>
    <t>0611051</t>
  </si>
  <si>
    <t>0611052</t>
  </si>
  <si>
    <t>0611061</t>
  </si>
  <si>
    <t>0611062</t>
  </si>
  <si>
    <t>0611070</t>
  </si>
  <si>
    <t>Надання позашкільної освіти закладами позашкільної освіти, заходи із позашкільної роботи з дітьми</t>
  </si>
  <si>
    <t>0611091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</si>
  <si>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</si>
  <si>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</si>
  <si>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</si>
  <si>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0611141</t>
  </si>
  <si>
    <t>0611142</t>
  </si>
  <si>
    <t>Забезпечення діяльності інклюзивно-ресурсних центрів за рахунок коштів місцевого бюджету</t>
  </si>
  <si>
    <t>0611151</t>
  </si>
  <si>
    <t>0611152</t>
  </si>
  <si>
    <t>Забезпечення діяльності інклюзивно-ресурсних центрів за рахунок освітньої субвенції</t>
  </si>
  <si>
    <t>0611154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</si>
  <si>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</si>
  <si>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0611160</t>
  </si>
  <si>
    <t>Забезпечення діяльності центрів професійного розвитку педагогічних працівників</t>
  </si>
  <si>
    <t>0611171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</si>
  <si>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</si>
  <si>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0611172</t>
  </si>
  <si>
    <t>Виконання заходів в рамках реалізації програми "Спроможна школа для кращих результатів" за рахунок субвенції з державного бюджету місцевим бюджетам</t>
  </si>
  <si>
    <t>0611181</t>
  </si>
  <si>
    <t>0611182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</si>
  <si>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</si>
  <si>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</si>
  <si>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</si>
  <si>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</si>
  <si>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</si>
  <si>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</si>
  <si>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Інша діяльність у сфері екології та охорони природних ресурсів</t>
  </si>
  <si>
    <t>0611141 (здійснення технічного нагляду )</t>
  </si>
  <si>
    <t>0611141 (централізоване ведення бухгалтер-ського обліку)</t>
  </si>
  <si>
    <t>0611141 (  здійснення централізованого господ.обслуговування)</t>
  </si>
  <si>
    <t>0610000</t>
  </si>
  <si>
    <t>Інші заходи у сфері соціального захисту і соціального забезпечення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</si>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</sst>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6"/>
  <sheetViews>
    <sheetView tabSelected="1" view="pageBreakPreview" zoomScale="60" zoomScaleNormal="77" workbookViewId="0">
      <pane xSplit="3" ySplit="9" topLeftCell="D811" activePane="bottomRight" state="frozen"/>
      <selection pane="topRight" activeCell="D1" sqref="D1"/>
      <selection pane="bottomLeft" activeCell="A10" sqref="A10"/>
      <selection pane="bottomRight" activeCell="F822" sqref="F822"/>
    </sheetView>
  </sheetViews>
  <sheetFormatPr defaultColWidth="9.140625" defaultRowHeight="18.75" x14ac:dyDescent="0.3"/>
  <cols>
    <col min="1" max="1" width="32" style="2" customWidth="1"/>
    <col min="2" max="2" width="17.42578125" style="2" customWidth="1"/>
    <col min="3" max="3" width="58.5703125" style="2" customWidth="1"/>
    <col min="4" max="4" width="19.140625" style="2" customWidth="1"/>
    <col min="5" max="5" width="21.140625" style="2" customWidth="1"/>
    <col min="6" max="6" width="22.140625" style="2" customWidth="1"/>
    <col min="7" max="8" width="22.140625" style="2" hidden="1" customWidth="1"/>
    <col min="9" max="9" width="22.140625" style="26" hidden="1" customWidth="1"/>
    <col min="10" max="10" width="18" style="2" customWidth="1"/>
    <col min="11" max="13" width="22.140625" style="26" hidden="1" customWidth="1"/>
    <col min="14" max="14" width="21.42578125" style="2" customWidth="1"/>
    <col min="15" max="15" width="20.42578125" style="2" customWidth="1"/>
    <col min="16" max="16" width="21.42578125" style="2" hidden="1" customWidth="1"/>
    <col min="17" max="17" width="14.42578125" style="2" customWidth="1"/>
    <col min="18" max="18" width="14.42578125" style="2" bestFit="1" customWidth="1"/>
    <col min="19" max="16384" width="9.140625" style="2"/>
  </cols>
  <sheetData>
    <row r="1" spans="1:16" ht="22.5" x14ac:dyDescent="0.3">
      <c r="A1" s="43" t="s">
        <v>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x14ac:dyDescent="0.3">
      <c r="A2" s="44" t="s">
        <v>50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x14ac:dyDescent="0.3">
      <c r="A3" s="44" t="s">
        <v>11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x14ac:dyDescent="0.3">
      <c r="A4" s="44" t="s">
        <v>58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ht="15" customHeight="1" x14ac:dyDescent="0.3"/>
    <row r="6" spans="1:16" ht="14.25" customHeight="1" x14ac:dyDescent="0.3">
      <c r="O6" s="14" t="s">
        <v>6</v>
      </c>
    </row>
    <row r="7" spans="1:16" s="1" customFormat="1" ht="45.75" customHeight="1" x14ac:dyDescent="0.25">
      <c r="A7" s="45" t="s">
        <v>0</v>
      </c>
      <c r="B7" s="45" t="s">
        <v>1</v>
      </c>
      <c r="C7" s="45" t="s">
        <v>2</v>
      </c>
      <c r="D7" s="45" t="s">
        <v>3</v>
      </c>
      <c r="E7" s="45"/>
      <c r="F7" s="40" t="s">
        <v>4</v>
      </c>
      <c r="G7" s="41"/>
      <c r="H7" s="41"/>
      <c r="I7" s="41"/>
      <c r="J7" s="41"/>
      <c r="K7" s="41"/>
      <c r="L7" s="41"/>
      <c r="M7" s="42"/>
      <c r="N7" s="45" t="s">
        <v>5</v>
      </c>
      <c r="O7" s="45"/>
    </row>
    <row r="8" spans="1:16" s="1" customFormat="1" ht="47.25" x14ac:dyDescent="0.25">
      <c r="A8" s="45"/>
      <c r="B8" s="45"/>
      <c r="C8" s="45"/>
      <c r="D8" s="21" t="s">
        <v>59</v>
      </c>
      <c r="E8" s="21" t="s">
        <v>60</v>
      </c>
      <c r="F8" s="37" t="s">
        <v>59</v>
      </c>
      <c r="G8" s="37" t="s">
        <v>61</v>
      </c>
      <c r="H8" s="37" t="s">
        <v>62</v>
      </c>
      <c r="I8" s="37" t="s">
        <v>63</v>
      </c>
      <c r="J8" s="37" t="s">
        <v>60</v>
      </c>
      <c r="K8" s="27" t="s">
        <v>61</v>
      </c>
      <c r="L8" s="27" t="s">
        <v>62</v>
      </c>
      <c r="M8" s="27" t="s">
        <v>63</v>
      </c>
      <c r="N8" s="21" t="s">
        <v>59</v>
      </c>
      <c r="O8" s="21" t="s">
        <v>60</v>
      </c>
    </row>
    <row r="9" spans="1:16" x14ac:dyDescent="0.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6</v>
      </c>
      <c r="H9" s="20">
        <v>6</v>
      </c>
      <c r="I9" s="28">
        <v>6</v>
      </c>
      <c r="J9" s="20">
        <v>7</v>
      </c>
      <c r="K9" s="28">
        <v>6</v>
      </c>
      <c r="L9" s="28">
        <v>6</v>
      </c>
      <c r="M9" s="28">
        <v>6</v>
      </c>
      <c r="N9" s="20">
        <v>8</v>
      </c>
      <c r="O9" s="20">
        <v>9</v>
      </c>
    </row>
    <row r="10" spans="1:16" s="32" customFormat="1" ht="24" customHeight="1" x14ac:dyDescent="0.3">
      <c r="A10" s="15" t="s">
        <v>12</v>
      </c>
      <c r="B10" s="15" t="s">
        <v>15</v>
      </c>
      <c r="C10" s="16" t="s">
        <v>13</v>
      </c>
      <c r="D10" s="13">
        <f t="shared" ref="D10:M10" si="0">D11+D30</f>
        <v>527039.69099999999</v>
      </c>
      <c r="E10" s="13">
        <f t="shared" si="0"/>
        <v>527038.1969199999</v>
      </c>
      <c r="F10" s="13">
        <f t="shared" si="0"/>
        <v>47775.490999999995</v>
      </c>
      <c r="G10" s="13">
        <f t="shared" si="0"/>
        <v>41207.621999999996</v>
      </c>
      <c r="H10" s="13">
        <f t="shared" si="0"/>
        <v>0</v>
      </c>
      <c r="I10" s="13">
        <f t="shared" si="0"/>
        <v>6567.8690000000006</v>
      </c>
      <c r="J10" s="13">
        <f t="shared" si="0"/>
        <v>90494.481</v>
      </c>
      <c r="K10" s="13">
        <f t="shared" si="0"/>
        <v>34742.427000000003</v>
      </c>
      <c r="L10" s="13">
        <f t="shared" si="0"/>
        <v>49184.191999999995</v>
      </c>
      <c r="M10" s="13">
        <f t="shared" si="0"/>
        <v>6567.8619999999992</v>
      </c>
      <c r="N10" s="13">
        <f t="shared" ref="N10:N73" si="1">D10+F10</f>
        <v>574815.18200000003</v>
      </c>
      <c r="O10" s="13">
        <f t="shared" ref="O10:O73" si="2">E10+J10</f>
        <v>617532.67791999993</v>
      </c>
      <c r="P10" s="32">
        <f t="shared" ref="P10:P73" si="3">E10/1000</f>
        <v>527.0381969199999</v>
      </c>
    </row>
    <row r="11" spans="1:16" ht="18.75" customHeight="1" x14ac:dyDescent="0.3">
      <c r="A11" s="22" t="s">
        <v>8</v>
      </c>
      <c r="B11" s="38"/>
      <c r="C11" s="38"/>
      <c r="D11" s="9">
        <f t="shared" ref="D11:M11" si="4">SUM(D12:D29)</f>
        <v>527039.69099999999</v>
      </c>
      <c r="E11" s="9">
        <f t="shared" si="4"/>
        <v>527038.1969199999</v>
      </c>
      <c r="F11" s="9">
        <f t="shared" si="4"/>
        <v>41207.621999999996</v>
      </c>
      <c r="G11" s="9">
        <f t="shared" si="4"/>
        <v>41207.621999999996</v>
      </c>
      <c r="H11" s="9">
        <f t="shared" si="4"/>
        <v>0</v>
      </c>
      <c r="I11" s="29">
        <f t="shared" si="4"/>
        <v>0</v>
      </c>
      <c r="J11" s="9">
        <f t="shared" si="4"/>
        <v>37336.248000000007</v>
      </c>
      <c r="K11" s="29">
        <f t="shared" si="4"/>
        <v>34742.427000000003</v>
      </c>
      <c r="L11" s="29">
        <f t="shared" si="4"/>
        <v>2593.8209999999999</v>
      </c>
      <c r="M11" s="29">
        <f t="shared" si="4"/>
        <v>0</v>
      </c>
      <c r="N11" s="9">
        <f t="shared" si="1"/>
        <v>568247.31299999997</v>
      </c>
      <c r="O11" s="9">
        <f t="shared" si="2"/>
        <v>564374.44491999992</v>
      </c>
      <c r="P11" s="2">
        <f t="shared" si="3"/>
        <v>527.0381969199999</v>
      </c>
    </row>
    <row r="12" spans="1:16" ht="18.75" customHeight="1" x14ac:dyDescent="0.3">
      <c r="A12" s="7">
        <v>2111</v>
      </c>
      <c r="B12" s="38"/>
      <c r="C12" s="38"/>
      <c r="D12" s="5">
        <v>342036.33</v>
      </c>
      <c r="E12" s="5">
        <v>342036.26036999986</v>
      </c>
      <c r="F12" s="5">
        <f>SUM(G12:I12)</f>
        <v>15.972</v>
      </c>
      <c r="G12" s="5">
        <v>15.972</v>
      </c>
      <c r="H12" s="5"/>
      <c r="I12" s="30"/>
      <c r="J12" s="5">
        <f>SUM(K12:M12)</f>
        <v>10.394</v>
      </c>
      <c r="K12" s="30">
        <v>10.394</v>
      </c>
      <c r="L12" s="30"/>
      <c r="M12" s="30"/>
      <c r="N12" s="5">
        <f t="shared" si="1"/>
        <v>342052.30200000003</v>
      </c>
      <c r="O12" s="5">
        <f t="shared" si="2"/>
        <v>342046.65436999983</v>
      </c>
      <c r="P12" s="2">
        <f t="shared" si="3"/>
        <v>342.03626036999987</v>
      </c>
    </row>
    <row r="13" spans="1:16" ht="18.75" customHeight="1" x14ac:dyDescent="0.3">
      <c r="A13" s="7">
        <v>2120</v>
      </c>
      <c r="B13" s="38"/>
      <c r="C13" s="38"/>
      <c r="D13" s="5">
        <v>75494.736999999994</v>
      </c>
      <c r="E13" s="5">
        <v>75494.67442000001</v>
      </c>
      <c r="F13" s="5">
        <f t="shared" ref="F13:F35" si="5">SUM(G13:I13)</f>
        <v>3.5139999999999998</v>
      </c>
      <c r="G13" s="5">
        <v>3.5139999999999998</v>
      </c>
      <c r="H13" s="5"/>
      <c r="I13" s="30"/>
      <c r="J13" s="5">
        <f t="shared" ref="J13:J29" si="6">SUM(K13:M13)</f>
        <v>2.2869999999999999</v>
      </c>
      <c r="K13" s="30">
        <v>2.2869999999999999</v>
      </c>
      <c r="L13" s="30"/>
      <c r="M13" s="30"/>
      <c r="N13" s="5">
        <f t="shared" si="1"/>
        <v>75498.250999999989</v>
      </c>
      <c r="O13" s="5">
        <f t="shared" si="2"/>
        <v>75496.961420000007</v>
      </c>
      <c r="P13" s="2">
        <f t="shared" si="3"/>
        <v>75.49467442000001</v>
      </c>
    </row>
    <row r="14" spans="1:16" ht="18.75" customHeight="1" x14ac:dyDescent="0.3">
      <c r="A14" s="7">
        <v>2210</v>
      </c>
      <c r="B14" s="38"/>
      <c r="C14" s="38"/>
      <c r="D14" s="5">
        <v>6446.0709999999999</v>
      </c>
      <c r="E14" s="5">
        <v>6446.0388800000001</v>
      </c>
      <c r="F14" s="5">
        <f t="shared" si="5"/>
        <v>0.125</v>
      </c>
      <c r="G14" s="5">
        <v>0.125</v>
      </c>
      <c r="H14" s="5"/>
      <c r="I14" s="30"/>
      <c r="J14" s="5">
        <f t="shared" si="6"/>
        <v>2547.085</v>
      </c>
      <c r="K14" s="30">
        <v>44.255000000000003</v>
      </c>
      <c r="L14" s="30">
        <v>2502.83</v>
      </c>
      <c r="M14" s="30"/>
      <c r="N14" s="5">
        <f t="shared" si="1"/>
        <v>6446.1959999999999</v>
      </c>
      <c r="O14" s="5">
        <f t="shared" si="2"/>
        <v>8993.1238799999992</v>
      </c>
      <c r="P14" s="2">
        <f t="shared" si="3"/>
        <v>6.4460388799999997</v>
      </c>
    </row>
    <row r="15" spans="1:16" ht="18.75" customHeight="1" x14ac:dyDescent="0.3">
      <c r="A15" s="7">
        <v>2220</v>
      </c>
      <c r="B15" s="38"/>
      <c r="C15" s="38"/>
      <c r="D15" s="5">
        <v>5317.0630000000001</v>
      </c>
      <c r="E15" s="5">
        <v>5317.0628399999996</v>
      </c>
      <c r="F15" s="5">
        <f t="shared" si="5"/>
        <v>0</v>
      </c>
      <c r="G15" s="5"/>
      <c r="H15" s="5"/>
      <c r="I15" s="30"/>
      <c r="J15" s="5">
        <f t="shared" si="6"/>
        <v>56.621000000000002</v>
      </c>
      <c r="K15" s="30"/>
      <c r="L15" s="30">
        <v>56.621000000000002</v>
      </c>
      <c r="M15" s="30"/>
      <c r="N15" s="5">
        <f t="shared" si="1"/>
        <v>5317.0630000000001</v>
      </c>
      <c r="O15" s="5">
        <f t="shared" si="2"/>
        <v>5373.6838399999997</v>
      </c>
      <c r="P15" s="2">
        <f t="shared" si="3"/>
        <v>5.3170628399999993</v>
      </c>
    </row>
    <row r="16" spans="1:16" ht="18.75" customHeight="1" x14ac:dyDescent="0.3">
      <c r="A16" s="7">
        <v>2230</v>
      </c>
      <c r="B16" s="38"/>
      <c r="C16" s="38"/>
      <c r="D16" s="5">
        <v>28773.881000000001</v>
      </c>
      <c r="E16" s="5">
        <v>28773.686349999996</v>
      </c>
      <c r="F16" s="5">
        <f t="shared" si="5"/>
        <v>41148.523999999998</v>
      </c>
      <c r="G16" s="5">
        <v>41148.523999999998</v>
      </c>
      <c r="H16" s="5"/>
      <c r="I16" s="30"/>
      <c r="J16" s="5">
        <f t="shared" si="6"/>
        <v>34650.311000000002</v>
      </c>
      <c r="K16" s="30">
        <v>34646.315999999999</v>
      </c>
      <c r="L16" s="30">
        <v>3.9950000000000001</v>
      </c>
      <c r="M16" s="30"/>
      <c r="N16" s="5">
        <f t="shared" si="1"/>
        <v>69922.404999999999</v>
      </c>
      <c r="O16" s="5">
        <f t="shared" si="2"/>
        <v>63423.997349999998</v>
      </c>
      <c r="P16" s="2">
        <f>E16/1000</f>
        <v>28.773686349999995</v>
      </c>
    </row>
    <row r="17" spans="1:17" ht="18.75" customHeight="1" x14ac:dyDescent="0.3">
      <c r="A17" s="7">
        <v>2240</v>
      </c>
      <c r="B17" s="38"/>
      <c r="C17" s="38"/>
      <c r="D17" s="5">
        <v>8208.1910000000007</v>
      </c>
      <c r="E17" s="5">
        <v>8207.9342999999972</v>
      </c>
      <c r="F17" s="5">
        <f t="shared" si="5"/>
        <v>3.1E-2</v>
      </c>
      <c r="G17" s="5">
        <v>3.1E-2</v>
      </c>
      <c r="H17" s="5"/>
      <c r="I17" s="30"/>
      <c r="J17" s="5">
        <f t="shared" si="6"/>
        <v>5.7140000000000004</v>
      </c>
      <c r="K17" s="30"/>
      <c r="L17" s="30">
        <v>5.7140000000000004</v>
      </c>
      <c r="M17" s="30"/>
      <c r="N17" s="5">
        <f t="shared" si="1"/>
        <v>8208.2220000000016</v>
      </c>
      <c r="O17" s="5">
        <f t="shared" si="2"/>
        <v>8213.6482999999971</v>
      </c>
      <c r="P17" s="2">
        <f t="shared" si="3"/>
        <v>8.207934299999998</v>
      </c>
    </row>
    <row r="18" spans="1:17" ht="18.75" customHeight="1" x14ac:dyDescent="0.3">
      <c r="A18" s="7">
        <v>2250</v>
      </c>
      <c r="B18" s="38"/>
      <c r="C18" s="38"/>
      <c r="D18" s="5"/>
      <c r="E18" s="5"/>
      <c r="F18" s="5">
        <f t="shared" si="5"/>
        <v>0</v>
      </c>
      <c r="G18" s="5"/>
      <c r="H18" s="5"/>
      <c r="I18" s="30"/>
      <c r="J18" s="5">
        <f t="shared" si="6"/>
        <v>0</v>
      </c>
      <c r="K18" s="30"/>
      <c r="L18" s="30"/>
      <c r="M18" s="30"/>
      <c r="N18" s="5">
        <f t="shared" si="1"/>
        <v>0</v>
      </c>
      <c r="O18" s="5">
        <f t="shared" si="2"/>
        <v>0</v>
      </c>
      <c r="P18" s="2">
        <f t="shared" si="3"/>
        <v>0</v>
      </c>
    </row>
    <row r="19" spans="1:17" ht="18.75" customHeight="1" x14ac:dyDescent="0.3">
      <c r="A19" s="7">
        <v>2271</v>
      </c>
      <c r="B19" s="38"/>
      <c r="C19" s="38"/>
      <c r="D19" s="5">
        <v>45781.976999999999</v>
      </c>
      <c r="E19" s="5">
        <v>45781.953989999987</v>
      </c>
      <c r="F19" s="5">
        <f t="shared" si="5"/>
        <v>0.13800000000000001</v>
      </c>
      <c r="G19" s="5">
        <v>0.13800000000000001</v>
      </c>
      <c r="H19" s="5"/>
      <c r="I19" s="30"/>
      <c r="J19" s="5">
        <f t="shared" si="6"/>
        <v>0</v>
      </c>
      <c r="K19" s="30"/>
      <c r="L19" s="30"/>
      <c r="M19" s="30"/>
      <c r="N19" s="5">
        <f t="shared" si="1"/>
        <v>45782.114999999998</v>
      </c>
      <c r="O19" s="5">
        <f t="shared" si="2"/>
        <v>45781.953989999987</v>
      </c>
      <c r="P19" s="2">
        <f t="shared" si="3"/>
        <v>45.781953989999984</v>
      </c>
    </row>
    <row r="20" spans="1:17" ht="18.75" customHeight="1" x14ac:dyDescent="0.3">
      <c r="A20" s="7">
        <v>2272</v>
      </c>
      <c r="B20" s="38"/>
      <c r="C20" s="38"/>
      <c r="D20" s="5">
        <v>3066.3690000000001</v>
      </c>
      <c r="E20" s="5">
        <v>3066.3292200000005</v>
      </c>
      <c r="F20" s="5">
        <f t="shared" si="5"/>
        <v>6.6000000000000003E-2</v>
      </c>
      <c r="G20" s="5">
        <v>6.6000000000000003E-2</v>
      </c>
      <c r="H20" s="5"/>
      <c r="I20" s="30"/>
      <c r="J20" s="5">
        <f t="shared" si="6"/>
        <v>2.1000000000000001E-2</v>
      </c>
      <c r="K20" s="30">
        <v>2.1000000000000001E-2</v>
      </c>
      <c r="L20" s="30"/>
      <c r="M20" s="30"/>
      <c r="N20" s="5">
        <f t="shared" si="1"/>
        <v>3066.4349999999999</v>
      </c>
      <c r="O20" s="5">
        <f t="shared" si="2"/>
        <v>3066.3502200000007</v>
      </c>
      <c r="P20" s="2">
        <f t="shared" si="3"/>
        <v>3.0663292200000005</v>
      </c>
    </row>
    <row r="21" spans="1:17" ht="18.75" customHeight="1" x14ac:dyDescent="0.3">
      <c r="A21" s="7">
        <v>2273</v>
      </c>
      <c r="B21" s="38"/>
      <c r="C21" s="38"/>
      <c r="D21" s="5">
        <v>10605.472</v>
      </c>
      <c r="E21" s="5">
        <v>10605.041410000002</v>
      </c>
      <c r="F21" s="5">
        <f t="shared" si="5"/>
        <v>0.13400000000000001</v>
      </c>
      <c r="G21" s="5">
        <v>0.13400000000000001</v>
      </c>
      <c r="H21" s="5"/>
      <c r="I21" s="30"/>
      <c r="J21" s="5">
        <f t="shared" si="6"/>
        <v>3.5999999999999997E-2</v>
      </c>
      <c r="K21" s="30">
        <v>3.5999999999999997E-2</v>
      </c>
      <c r="L21" s="30"/>
      <c r="M21" s="30"/>
      <c r="N21" s="5">
        <f t="shared" si="1"/>
        <v>10605.606</v>
      </c>
      <c r="O21" s="5">
        <f t="shared" si="2"/>
        <v>10605.077410000002</v>
      </c>
      <c r="P21" s="2">
        <f t="shared" si="3"/>
        <v>10.605041410000002</v>
      </c>
    </row>
    <row r="22" spans="1:17" ht="18.75" customHeight="1" x14ac:dyDescent="0.3">
      <c r="A22" s="7">
        <v>2274</v>
      </c>
      <c r="B22" s="38"/>
      <c r="C22" s="38"/>
      <c r="D22" s="5">
        <v>197.20599999999999</v>
      </c>
      <c r="E22" s="5">
        <v>196.88103999999998</v>
      </c>
      <c r="F22" s="5">
        <f t="shared" si="5"/>
        <v>0</v>
      </c>
      <c r="G22" s="5"/>
      <c r="H22" s="5"/>
      <c r="I22" s="30"/>
      <c r="J22" s="5">
        <f t="shared" si="6"/>
        <v>0</v>
      </c>
      <c r="K22" s="30"/>
      <c r="L22" s="30"/>
      <c r="M22" s="30"/>
      <c r="N22" s="5">
        <f t="shared" si="1"/>
        <v>197.20599999999999</v>
      </c>
      <c r="O22" s="5">
        <f t="shared" si="2"/>
        <v>196.88103999999998</v>
      </c>
      <c r="P22" s="2">
        <f t="shared" si="3"/>
        <v>0.19688103999999998</v>
      </c>
    </row>
    <row r="23" spans="1:17" ht="18.75" customHeight="1" x14ac:dyDescent="0.3">
      <c r="A23" s="7">
        <v>2275</v>
      </c>
      <c r="B23" s="38"/>
      <c r="C23" s="38"/>
      <c r="D23" s="5">
        <v>442.09500000000003</v>
      </c>
      <c r="E23" s="5">
        <v>442.06812000000014</v>
      </c>
      <c r="F23" s="5">
        <f t="shared" si="5"/>
        <v>0</v>
      </c>
      <c r="G23" s="5"/>
      <c r="H23" s="5"/>
      <c r="I23" s="30"/>
      <c r="J23" s="5">
        <f t="shared" si="6"/>
        <v>24.658999999999999</v>
      </c>
      <c r="K23" s="30"/>
      <c r="L23" s="30">
        <v>24.658999999999999</v>
      </c>
      <c r="M23" s="30"/>
      <c r="N23" s="5">
        <f t="shared" si="1"/>
        <v>442.09500000000003</v>
      </c>
      <c r="O23" s="5">
        <f t="shared" si="2"/>
        <v>466.72712000000013</v>
      </c>
      <c r="P23" s="2">
        <f t="shared" si="3"/>
        <v>0.44206812000000012</v>
      </c>
    </row>
    <row r="24" spans="1:17" ht="18.75" customHeight="1" x14ac:dyDescent="0.3">
      <c r="A24" s="7">
        <v>2276</v>
      </c>
      <c r="B24" s="38"/>
      <c r="C24" s="38"/>
      <c r="D24" s="5"/>
      <c r="E24" s="5"/>
      <c r="F24" s="5">
        <f t="shared" si="5"/>
        <v>0</v>
      </c>
      <c r="G24" s="5"/>
      <c r="H24" s="5"/>
      <c r="I24" s="30"/>
      <c r="J24" s="5">
        <f t="shared" si="6"/>
        <v>0</v>
      </c>
      <c r="K24" s="30"/>
      <c r="L24" s="30"/>
      <c r="M24" s="30"/>
      <c r="N24" s="5">
        <f t="shared" si="1"/>
        <v>0</v>
      </c>
      <c r="O24" s="5">
        <f t="shared" si="2"/>
        <v>0</v>
      </c>
      <c r="P24" s="2">
        <f t="shared" si="3"/>
        <v>0</v>
      </c>
    </row>
    <row r="25" spans="1:17" ht="18.75" customHeight="1" x14ac:dyDescent="0.3">
      <c r="A25" s="7">
        <v>2282</v>
      </c>
      <c r="B25" s="38"/>
      <c r="C25" s="38"/>
      <c r="D25" s="5">
        <v>164.863</v>
      </c>
      <c r="E25" s="5">
        <v>164.83047999999997</v>
      </c>
      <c r="F25" s="5">
        <f t="shared" si="5"/>
        <v>0</v>
      </c>
      <c r="G25" s="5"/>
      <c r="H25" s="5"/>
      <c r="I25" s="30"/>
      <c r="J25" s="5">
        <f t="shared" si="6"/>
        <v>0</v>
      </c>
      <c r="K25" s="30"/>
      <c r="L25" s="30"/>
      <c r="M25" s="30"/>
      <c r="N25" s="5">
        <f t="shared" si="1"/>
        <v>164.863</v>
      </c>
      <c r="O25" s="5">
        <f t="shared" si="2"/>
        <v>164.83047999999997</v>
      </c>
      <c r="P25" s="2">
        <f t="shared" si="3"/>
        <v>0.16483047999999997</v>
      </c>
    </row>
    <row r="26" spans="1:17" ht="18.75" customHeight="1" x14ac:dyDescent="0.3">
      <c r="A26" s="7">
        <v>2610</v>
      </c>
      <c r="B26" s="38"/>
      <c r="C26" s="38"/>
      <c r="D26" s="5">
        <v>505.322</v>
      </c>
      <c r="E26" s="5">
        <v>505.322</v>
      </c>
      <c r="F26" s="5">
        <f t="shared" si="5"/>
        <v>0</v>
      </c>
      <c r="G26" s="5"/>
      <c r="H26" s="5"/>
      <c r="I26" s="30"/>
      <c r="J26" s="5">
        <f t="shared" si="6"/>
        <v>0</v>
      </c>
      <c r="K26" s="30"/>
      <c r="L26" s="30"/>
      <c r="M26" s="30"/>
      <c r="N26" s="5">
        <f t="shared" si="1"/>
        <v>505.322</v>
      </c>
      <c r="O26" s="5">
        <f t="shared" si="2"/>
        <v>505.322</v>
      </c>
      <c r="P26" s="2">
        <f>E26/1000</f>
        <v>0.50532200000000005</v>
      </c>
    </row>
    <row r="27" spans="1:17" ht="18.75" customHeight="1" x14ac:dyDescent="0.3">
      <c r="A27" s="7">
        <v>2720</v>
      </c>
      <c r="B27" s="38"/>
      <c r="C27" s="38"/>
      <c r="D27" s="5"/>
      <c r="E27" s="5"/>
      <c r="F27" s="5">
        <f t="shared" si="5"/>
        <v>0</v>
      </c>
      <c r="G27" s="5"/>
      <c r="H27" s="5"/>
      <c r="I27" s="30"/>
      <c r="J27" s="5">
        <f t="shared" si="6"/>
        <v>0</v>
      </c>
      <c r="K27" s="30"/>
      <c r="L27" s="30"/>
      <c r="M27" s="30"/>
      <c r="N27" s="5">
        <f t="shared" si="1"/>
        <v>0</v>
      </c>
      <c r="O27" s="5">
        <f t="shared" si="2"/>
        <v>0</v>
      </c>
      <c r="P27" s="2">
        <f t="shared" si="3"/>
        <v>0</v>
      </c>
    </row>
    <row r="28" spans="1:17" ht="18.75" customHeight="1" x14ac:dyDescent="0.3">
      <c r="A28" s="7">
        <v>2730</v>
      </c>
      <c r="B28" s="38"/>
      <c r="C28" s="38"/>
      <c r="D28" s="5"/>
      <c r="E28" s="5"/>
      <c r="F28" s="5">
        <f t="shared" si="5"/>
        <v>0</v>
      </c>
      <c r="G28" s="5"/>
      <c r="H28" s="5"/>
      <c r="I28" s="30"/>
      <c r="J28" s="5">
        <f t="shared" si="6"/>
        <v>0</v>
      </c>
      <c r="K28" s="30"/>
      <c r="L28" s="30"/>
      <c r="M28" s="30"/>
      <c r="N28" s="5">
        <f t="shared" si="1"/>
        <v>0</v>
      </c>
      <c r="O28" s="5">
        <f t="shared" si="2"/>
        <v>0</v>
      </c>
      <c r="P28" s="2">
        <f t="shared" si="3"/>
        <v>0</v>
      </c>
    </row>
    <row r="29" spans="1:17" ht="18.75" customHeight="1" x14ac:dyDescent="0.3">
      <c r="A29" s="7">
        <v>2800</v>
      </c>
      <c r="B29" s="38"/>
      <c r="C29" s="38"/>
      <c r="D29" s="5">
        <v>0.114</v>
      </c>
      <c r="E29" s="5">
        <v>0.1135</v>
      </c>
      <c r="F29" s="5">
        <f t="shared" si="5"/>
        <v>39.118000000000002</v>
      </c>
      <c r="G29" s="5">
        <v>39.118000000000002</v>
      </c>
      <c r="H29" s="5"/>
      <c r="I29" s="30"/>
      <c r="J29" s="5">
        <f t="shared" si="6"/>
        <v>39.120000000000005</v>
      </c>
      <c r="K29" s="30">
        <v>39.118000000000002</v>
      </c>
      <c r="L29" s="30">
        <v>2E-3</v>
      </c>
      <c r="M29" s="30"/>
      <c r="N29" s="5">
        <f t="shared" si="1"/>
        <v>39.231999999999999</v>
      </c>
      <c r="O29" s="5">
        <f t="shared" si="2"/>
        <v>39.233500000000006</v>
      </c>
      <c r="P29" s="2">
        <f t="shared" si="3"/>
        <v>1.1350000000000001E-4</v>
      </c>
      <c r="Q29" s="19"/>
    </row>
    <row r="30" spans="1:17" ht="18.75" customHeight="1" x14ac:dyDescent="0.3">
      <c r="A30" s="22" t="s">
        <v>9</v>
      </c>
      <c r="B30" s="38"/>
      <c r="C30" s="38"/>
      <c r="D30" s="9">
        <f t="shared" ref="D30:M30" si="7">SUM(D31:D35)</f>
        <v>0</v>
      </c>
      <c r="E30" s="9">
        <f t="shared" si="7"/>
        <v>0</v>
      </c>
      <c r="F30" s="9">
        <f t="shared" si="7"/>
        <v>6567.8690000000006</v>
      </c>
      <c r="G30" s="9">
        <f t="shared" si="7"/>
        <v>0</v>
      </c>
      <c r="H30" s="9">
        <f t="shared" si="7"/>
        <v>0</v>
      </c>
      <c r="I30" s="29">
        <f t="shared" si="7"/>
        <v>6567.8690000000006</v>
      </c>
      <c r="J30" s="9">
        <f t="shared" si="7"/>
        <v>53158.233</v>
      </c>
      <c r="K30" s="29">
        <f t="shared" si="7"/>
        <v>0</v>
      </c>
      <c r="L30" s="29">
        <f t="shared" si="7"/>
        <v>46590.370999999999</v>
      </c>
      <c r="M30" s="29">
        <f t="shared" si="7"/>
        <v>6567.8619999999992</v>
      </c>
      <c r="N30" s="9">
        <f t="shared" si="1"/>
        <v>6567.8690000000006</v>
      </c>
      <c r="O30" s="9">
        <f t="shared" si="2"/>
        <v>53158.233</v>
      </c>
      <c r="P30" s="2">
        <f t="shared" si="3"/>
        <v>0</v>
      </c>
    </row>
    <row r="31" spans="1:17" s="4" customFormat="1" ht="18.75" customHeight="1" x14ac:dyDescent="0.3">
      <c r="A31" s="7">
        <v>3110</v>
      </c>
      <c r="B31" s="38"/>
      <c r="C31" s="38"/>
      <c r="D31" s="5"/>
      <c r="E31" s="5"/>
      <c r="F31" s="5">
        <f t="shared" si="5"/>
        <v>5478.1490000000003</v>
      </c>
      <c r="G31" s="5"/>
      <c r="H31" s="5"/>
      <c r="I31" s="30">
        <v>5478.1490000000003</v>
      </c>
      <c r="J31" s="5">
        <f t="shared" ref="J31:J35" si="8">SUM(K31:M31)</f>
        <v>52068.517</v>
      </c>
      <c r="K31" s="30"/>
      <c r="L31" s="30">
        <v>46590.370999999999</v>
      </c>
      <c r="M31" s="30">
        <v>5478.1459999999997</v>
      </c>
      <c r="N31" s="5">
        <f t="shared" si="1"/>
        <v>5478.1490000000003</v>
      </c>
      <c r="O31" s="5">
        <f t="shared" si="2"/>
        <v>52068.517</v>
      </c>
      <c r="P31" s="2">
        <f>E31/1000</f>
        <v>0</v>
      </c>
    </row>
    <row r="32" spans="1:17" s="4" customFormat="1" ht="18.75" customHeight="1" x14ac:dyDescent="0.3">
      <c r="A32" s="7">
        <v>3122</v>
      </c>
      <c r="B32" s="38"/>
      <c r="C32" s="38"/>
      <c r="D32" s="5"/>
      <c r="E32" s="5"/>
      <c r="F32" s="5">
        <f t="shared" si="5"/>
        <v>0</v>
      </c>
      <c r="G32" s="5"/>
      <c r="H32" s="5"/>
      <c r="I32" s="30"/>
      <c r="J32" s="5">
        <f t="shared" si="8"/>
        <v>0</v>
      </c>
      <c r="K32" s="30"/>
      <c r="L32" s="30"/>
      <c r="M32" s="30"/>
      <c r="N32" s="5">
        <f t="shared" si="1"/>
        <v>0</v>
      </c>
      <c r="O32" s="5">
        <f t="shared" si="2"/>
        <v>0</v>
      </c>
      <c r="P32" s="2">
        <f t="shared" si="3"/>
        <v>0</v>
      </c>
    </row>
    <row r="33" spans="1:16" s="4" customFormat="1" ht="18.75" customHeight="1" x14ac:dyDescent="0.3">
      <c r="A33" s="7">
        <v>3132</v>
      </c>
      <c r="B33" s="38"/>
      <c r="C33" s="38"/>
      <c r="D33" s="5"/>
      <c r="E33" s="5"/>
      <c r="F33" s="5">
        <f t="shared" si="5"/>
        <v>1089.72</v>
      </c>
      <c r="G33" s="5"/>
      <c r="H33" s="5"/>
      <c r="I33" s="30">
        <v>1089.72</v>
      </c>
      <c r="J33" s="5">
        <f t="shared" si="8"/>
        <v>1089.7159999999999</v>
      </c>
      <c r="K33" s="30"/>
      <c r="L33" s="30"/>
      <c r="M33" s="30">
        <v>1089.7159999999999</v>
      </c>
      <c r="N33" s="5">
        <f t="shared" si="1"/>
        <v>1089.72</v>
      </c>
      <c r="O33" s="5">
        <f t="shared" si="2"/>
        <v>1089.7159999999999</v>
      </c>
      <c r="P33" s="2">
        <f t="shared" si="3"/>
        <v>0</v>
      </c>
    </row>
    <row r="34" spans="1:16" s="4" customFormat="1" ht="18.75" customHeight="1" x14ac:dyDescent="0.3">
      <c r="A34" s="7">
        <v>3142</v>
      </c>
      <c r="B34" s="38"/>
      <c r="C34" s="38"/>
      <c r="D34" s="8"/>
      <c r="E34" s="8"/>
      <c r="F34" s="5">
        <f t="shared" si="5"/>
        <v>0</v>
      </c>
      <c r="G34" s="8"/>
      <c r="H34" s="8"/>
      <c r="I34" s="31"/>
      <c r="J34" s="5">
        <f t="shared" si="8"/>
        <v>0</v>
      </c>
      <c r="K34" s="31"/>
      <c r="L34" s="31"/>
      <c r="M34" s="31"/>
      <c r="N34" s="5">
        <f t="shared" si="1"/>
        <v>0</v>
      </c>
      <c r="O34" s="5">
        <f t="shared" si="2"/>
        <v>0</v>
      </c>
      <c r="P34" s="2">
        <f t="shared" si="3"/>
        <v>0</v>
      </c>
    </row>
    <row r="35" spans="1:16" s="4" customFormat="1" ht="18.75" customHeight="1" x14ac:dyDescent="0.3">
      <c r="A35" s="7"/>
      <c r="B35" s="38"/>
      <c r="C35" s="38"/>
      <c r="D35" s="8"/>
      <c r="E35" s="8"/>
      <c r="F35" s="5">
        <f t="shared" si="5"/>
        <v>0</v>
      </c>
      <c r="G35" s="8"/>
      <c r="H35" s="8"/>
      <c r="I35" s="31"/>
      <c r="J35" s="5">
        <f t="shared" si="8"/>
        <v>0</v>
      </c>
      <c r="K35" s="31"/>
      <c r="L35" s="31"/>
      <c r="M35" s="31"/>
      <c r="N35" s="5">
        <f t="shared" si="1"/>
        <v>0</v>
      </c>
      <c r="O35" s="5">
        <f t="shared" si="2"/>
        <v>0</v>
      </c>
      <c r="P35" s="2">
        <f t="shared" si="3"/>
        <v>0</v>
      </c>
    </row>
    <row r="36" spans="1:16" s="32" customFormat="1" ht="40.700000000000003" customHeight="1" x14ac:dyDescent="0.3">
      <c r="A36" s="15" t="s">
        <v>64</v>
      </c>
      <c r="B36" s="15" t="s">
        <v>16</v>
      </c>
      <c r="C36" s="16" t="s">
        <v>65</v>
      </c>
      <c r="D36" s="13">
        <f t="shared" ref="D36:M36" si="9">D37+D56</f>
        <v>205198.04462999993</v>
      </c>
      <c r="E36" s="13">
        <f t="shared" si="9"/>
        <v>205187.22289000003</v>
      </c>
      <c r="F36" s="13">
        <f t="shared" si="9"/>
        <v>7649.8939999999984</v>
      </c>
      <c r="G36" s="13">
        <f t="shared" si="9"/>
        <v>4212.6539999999986</v>
      </c>
      <c r="H36" s="13">
        <f t="shared" si="9"/>
        <v>0</v>
      </c>
      <c r="I36" s="13">
        <f t="shared" si="9"/>
        <v>3437.24</v>
      </c>
      <c r="J36" s="13">
        <f t="shared" si="9"/>
        <v>17163.597999999998</v>
      </c>
      <c r="K36" s="13">
        <f t="shared" si="9"/>
        <v>3201.5610000000001</v>
      </c>
      <c r="L36" s="13">
        <f t="shared" si="9"/>
        <v>10524.798999999999</v>
      </c>
      <c r="M36" s="13">
        <f t="shared" si="9"/>
        <v>3437.2380000000003</v>
      </c>
      <c r="N36" s="13">
        <f t="shared" si="1"/>
        <v>212847.93862999993</v>
      </c>
      <c r="O36" s="13">
        <f t="shared" si="2"/>
        <v>222350.82089000003</v>
      </c>
      <c r="P36" s="32">
        <f t="shared" si="3"/>
        <v>205.18722289000004</v>
      </c>
    </row>
    <row r="37" spans="1:16" ht="18.75" customHeight="1" x14ac:dyDescent="0.3">
      <c r="A37" s="22" t="s">
        <v>8</v>
      </c>
      <c r="B37" s="38"/>
      <c r="C37" s="38"/>
      <c r="D37" s="9">
        <f t="shared" ref="D37:M37" si="10">SUM(D38:D55)</f>
        <v>205198.04462999993</v>
      </c>
      <c r="E37" s="9">
        <f t="shared" si="10"/>
        <v>205187.22289000003</v>
      </c>
      <c r="F37" s="9">
        <f t="shared" si="10"/>
        <v>4179.8739999999989</v>
      </c>
      <c r="G37" s="9">
        <f t="shared" si="10"/>
        <v>4179.8739999999989</v>
      </c>
      <c r="H37" s="9">
        <f t="shared" si="10"/>
        <v>0</v>
      </c>
      <c r="I37" s="29">
        <f t="shared" si="10"/>
        <v>0</v>
      </c>
      <c r="J37" s="9">
        <f t="shared" si="10"/>
        <v>5426.2819999999992</v>
      </c>
      <c r="K37" s="29">
        <f t="shared" si="10"/>
        <v>2993.087</v>
      </c>
      <c r="L37" s="29">
        <f t="shared" si="10"/>
        <v>2433.1949999999997</v>
      </c>
      <c r="M37" s="29">
        <f t="shared" si="10"/>
        <v>0</v>
      </c>
      <c r="N37" s="9">
        <f t="shared" si="1"/>
        <v>209377.91862999994</v>
      </c>
      <c r="O37" s="9">
        <f t="shared" si="2"/>
        <v>210613.50489000004</v>
      </c>
      <c r="P37" s="2">
        <f t="shared" si="3"/>
        <v>205.18722289000004</v>
      </c>
    </row>
    <row r="38" spans="1:16" ht="18.75" customHeight="1" x14ac:dyDescent="0.3">
      <c r="A38" s="7">
        <v>2111</v>
      </c>
      <c r="B38" s="38"/>
      <c r="C38" s="38"/>
      <c r="D38" s="5">
        <v>95849.938999999998</v>
      </c>
      <c r="E38" s="5">
        <v>95849.488290000023</v>
      </c>
      <c r="F38" s="5">
        <f>SUM(G38:I38)</f>
        <v>2119.6880000000001</v>
      </c>
      <c r="G38" s="5">
        <v>2119.6880000000001</v>
      </c>
      <c r="H38" s="5"/>
      <c r="I38" s="30"/>
      <c r="J38" s="5">
        <f>SUM(K38:M38)</f>
        <v>1631.627</v>
      </c>
      <c r="K38" s="30">
        <v>1631.627</v>
      </c>
      <c r="L38" s="30"/>
      <c r="M38" s="30"/>
      <c r="N38" s="5">
        <f t="shared" si="1"/>
        <v>97969.626999999993</v>
      </c>
      <c r="O38" s="5">
        <f t="shared" si="2"/>
        <v>97481.115290000016</v>
      </c>
      <c r="P38" s="2">
        <f t="shared" si="3"/>
        <v>95.849488290000025</v>
      </c>
    </row>
    <row r="39" spans="1:16" ht="18.75" customHeight="1" x14ac:dyDescent="0.3">
      <c r="A39" s="7">
        <v>2120</v>
      </c>
      <c r="B39" s="38"/>
      <c r="C39" s="38"/>
      <c r="D39" s="5">
        <v>21141.768629999999</v>
      </c>
      <c r="E39" s="5">
        <v>21141.724190000001</v>
      </c>
      <c r="F39" s="5">
        <f t="shared" ref="F39:F55" si="11">SUM(G39:I39)</f>
        <v>457.83</v>
      </c>
      <c r="G39" s="5">
        <v>457.83</v>
      </c>
      <c r="H39" s="5"/>
      <c r="I39" s="30"/>
      <c r="J39" s="5">
        <f t="shared" ref="J39:J55" si="12">SUM(K39:M39)</f>
        <v>350.39499999999998</v>
      </c>
      <c r="K39" s="30">
        <v>350.39499999999998</v>
      </c>
      <c r="L39" s="30"/>
      <c r="M39" s="30"/>
      <c r="N39" s="5">
        <f t="shared" si="1"/>
        <v>21599.59863</v>
      </c>
      <c r="O39" s="5">
        <f t="shared" si="2"/>
        <v>21492.119190000001</v>
      </c>
      <c r="P39" s="2">
        <f t="shared" si="3"/>
        <v>21.141724190000001</v>
      </c>
    </row>
    <row r="40" spans="1:16" ht="18.75" customHeight="1" x14ac:dyDescent="0.3">
      <c r="A40" s="7">
        <v>2210</v>
      </c>
      <c r="B40" s="38"/>
      <c r="C40" s="38"/>
      <c r="D40" s="5">
        <v>1755.54</v>
      </c>
      <c r="E40" s="5">
        <v>1755.5056300000006</v>
      </c>
      <c r="F40" s="5">
        <f t="shared" si="11"/>
        <v>416.69400000000002</v>
      </c>
      <c r="G40" s="5">
        <v>416.69400000000002</v>
      </c>
      <c r="H40" s="5"/>
      <c r="I40" s="30"/>
      <c r="J40" s="5">
        <f t="shared" si="12"/>
        <v>2444.973</v>
      </c>
      <c r="K40" s="30">
        <v>443.96899999999999</v>
      </c>
      <c r="L40" s="30">
        <v>2001.0039999999999</v>
      </c>
      <c r="M40" s="30"/>
      <c r="N40" s="5">
        <f t="shared" si="1"/>
        <v>2172.2339999999999</v>
      </c>
      <c r="O40" s="5">
        <f t="shared" si="2"/>
        <v>4200.4786300000005</v>
      </c>
      <c r="P40" s="2">
        <f t="shared" si="3"/>
        <v>1.7555056300000005</v>
      </c>
    </row>
    <row r="41" spans="1:16" ht="18.75" customHeight="1" x14ac:dyDescent="0.3">
      <c r="A41" s="7">
        <v>2220</v>
      </c>
      <c r="B41" s="38"/>
      <c r="C41" s="38"/>
      <c r="D41" s="5">
        <v>4.99</v>
      </c>
      <c r="E41" s="5">
        <v>4.99</v>
      </c>
      <c r="F41" s="5">
        <f t="shared" si="11"/>
        <v>27.48</v>
      </c>
      <c r="G41" s="5">
        <v>27.48</v>
      </c>
      <c r="H41" s="5"/>
      <c r="I41" s="30"/>
      <c r="J41" s="5">
        <f t="shared" si="12"/>
        <v>84.356999999999999</v>
      </c>
      <c r="K41" s="30"/>
      <c r="L41" s="30">
        <v>84.356999999999999</v>
      </c>
      <c r="M41" s="30"/>
      <c r="N41" s="5">
        <f t="shared" si="1"/>
        <v>32.47</v>
      </c>
      <c r="O41" s="5">
        <f t="shared" si="2"/>
        <v>89.346999999999994</v>
      </c>
      <c r="P41" s="2">
        <f t="shared" si="3"/>
        <v>4.9900000000000005E-3</v>
      </c>
    </row>
    <row r="42" spans="1:16" ht="18.75" customHeight="1" x14ac:dyDescent="0.3">
      <c r="A42" s="7">
        <v>2230</v>
      </c>
      <c r="B42" s="38"/>
      <c r="C42" s="38"/>
      <c r="D42" s="5">
        <v>16572.985000000001</v>
      </c>
      <c r="E42" s="5">
        <v>16572.6378</v>
      </c>
      <c r="F42" s="5">
        <f t="shared" si="11"/>
        <v>851.74699999999996</v>
      </c>
      <c r="G42" s="5">
        <v>851.74699999999996</v>
      </c>
      <c r="H42" s="5"/>
      <c r="I42" s="30"/>
      <c r="J42" s="5">
        <f t="shared" si="12"/>
        <v>348.34200000000004</v>
      </c>
      <c r="K42" s="30">
        <v>347.62200000000001</v>
      </c>
      <c r="L42" s="30">
        <v>0.72</v>
      </c>
      <c r="M42" s="30"/>
      <c r="N42" s="5">
        <f t="shared" si="1"/>
        <v>17424.732</v>
      </c>
      <c r="O42" s="5">
        <f t="shared" si="2"/>
        <v>16920.979800000001</v>
      </c>
      <c r="P42" s="2">
        <f t="shared" si="3"/>
        <v>16.572637799999999</v>
      </c>
    </row>
    <row r="43" spans="1:16" ht="18.75" customHeight="1" x14ac:dyDescent="0.3">
      <c r="A43" s="7">
        <v>2240</v>
      </c>
      <c r="B43" s="38"/>
      <c r="C43" s="38"/>
      <c r="D43" s="5">
        <v>9408.509</v>
      </c>
      <c r="E43" s="5">
        <v>9407.1962599999988</v>
      </c>
      <c r="F43" s="5">
        <f t="shared" si="11"/>
        <v>205.85499999999999</v>
      </c>
      <c r="G43" s="5">
        <v>205.85499999999999</v>
      </c>
      <c r="H43" s="5"/>
      <c r="I43" s="30"/>
      <c r="J43" s="5">
        <f t="shared" si="12"/>
        <v>483.87599999999998</v>
      </c>
      <c r="K43" s="30">
        <v>141.76599999999999</v>
      </c>
      <c r="L43" s="30">
        <v>342.11</v>
      </c>
      <c r="M43" s="30"/>
      <c r="N43" s="5">
        <f t="shared" si="1"/>
        <v>9614.3639999999996</v>
      </c>
      <c r="O43" s="5">
        <f t="shared" si="2"/>
        <v>9891.072259999999</v>
      </c>
      <c r="P43" s="2">
        <f t="shared" si="3"/>
        <v>9.4071962599999992</v>
      </c>
    </row>
    <row r="44" spans="1:16" ht="18.75" customHeight="1" x14ac:dyDescent="0.3">
      <c r="A44" s="7">
        <v>2250</v>
      </c>
      <c r="B44" s="38"/>
      <c r="C44" s="38"/>
      <c r="D44" s="5">
        <v>7.5389999999999997</v>
      </c>
      <c r="E44" s="5">
        <v>7.5379600000000009</v>
      </c>
      <c r="F44" s="5">
        <f t="shared" si="11"/>
        <v>5.0999999999999996</v>
      </c>
      <c r="G44" s="5">
        <v>5.0999999999999996</v>
      </c>
      <c r="H44" s="5"/>
      <c r="I44" s="30"/>
      <c r="J44" s="5">
        <f t="shared" si="12"/>
        <v>0</v>
      </c>
      <c r="K44" s="30"/>
      <c r="L44" s="30"/>
      <c r="M44" s="30"/>
      <c r="N44" s="5">
        <f t="shared" si="1"/>
        <v>12.638999999999999</v>
      </c>
      <c r="O44" s="5">
        <f t="shared" si="2"/>
        <v>7.5379600000000009</v>
      </c>
      <c r="P44" s="2">
        <f t="shared" si="3"/>
        <v>7.5379600000000007E-3</v>
      </c>
    </row>
    <row r="45" spans="1:16" ht="18.75" customHeight="1" x14ac:dyDescent="0.3">
      <c r="A45" s="7">
        <v>2271</v>
      </c>
      <c r="B45" s="38"/>
      <c r="C45" s="38"/>
      <c r="D45" s="5">
        <v>48039.455000000002</v>
      </c>
      <c r="E45" s="5">
        <v>48037.413540000009</v>
      </c>
      <c r="F45" s="5">
        <f t="shared" si="11"/>
        <v>26.6</v>
      </c>
      <c r="G45" s="5">
        <v>26.6</v>
      </c>
      <c r="H45" s="5"/>
      <c r="I45" s="30"/>
      <c r="J45" s="5">
        <f t="shared" si="12"/>
        <v>15.929</v>
      </c>
      <c r="K45" s="30">
        <v>15.929</v>
      </c>
      <c r="L45" s="30"/>
      <c r="M45" s="30"/>
      <c r="N45" s="5">
        <f t="shared" si="1"/>
        <v>48066.055</v>
      </c>
      <c r="O45" s="5">
        <f t="shared" si="2"/>
        <v>48053.342540000005</v>
      </c>
      <c r="P45" s="2">
        <f t="shared" si="3"/>
        <v>48.03741354000001</v>
      </c>
    </row>
    <row r="46" spans="1:16" ht="18.75" customHeight="1" x14ac:dyDescent="0.3">
      <c r="A46" s="7">
        <v>2272</v>
      </c>
      <c r="B46" s="38"/>
      <c r="C46" s="38"/>
      <c r="D46" s="5">
        <v>1365.1869999999999</v>
      </c>
      <c r="E46" s="5">
        <v>1364.4459399999998</v>
      </c>
      <c r="F46" s="5">
        <f t="shared" si="11"/>
        <v>10.201000000000001</v>
      </c>
      <c r="G46" s="5">
        <v>10.201000000000001</v>
      </c>
      <c r="H46" s="5"/>
      <c r="I46" s="30"/>
      <c r="J46" s="5">
        <f t="shared" si="12"/>
        <v>4.1719999999999997</v>
      </c>
      <c r="K46" s="30">
        <v>4.1719999999999997</v>
      </c>
      <c r="L46" s="30"/>
      <c r="M46" s="30"/>
      <c r="N46" s="5">
        <f t="shared" si="1"/>
        <v>1375.3879999999999</v>
      </c>
      <c r="O46" s="5">
        <f t="shared" si="2"/>
        <v>1368.6179399999999</v>
      </c>
      <c r="P46" s="2">
        <f t="shared" si="3"/>
        <v>1.3644459399999997</v>
      </c>
    </row>
    <row r="47" spans="1:16" ht="18.75" customHeight="1" x14ac:dyDescent="0.3">
      <c r="A47" s="7">
        <v>2273</v>
      </c>
      <c r="B47" s="38"/>
      <c r="C47" s="38"/>
      <c r="D47" s="5">
        <v>8558.4789999999994</v>
      </c>
      <c r="E47" s="5">
        <v>8552.8035999999993</v>
      </c>
      <c r="F47" s="5">
        <f t="shared" si="11"/>
        <v>12.333</v>
      </c>
      <c r="G47" s="5">
        <v>12.333</v>
      </c>
      <c r="H47" s="5"/>
      <c r="I47" s="30"/>
      <c r="J47" s="5">
        <f t="shared" si="12"/>
        <v>8.6430000000000007</v>
      </c>
      <c r="K47" s="30">
        <v>8.6430000000000007</v>
      </c>
      <c r="L47" s="30"/>
      <c r="M47" s="30"/>
      <c r="N47" s="5">
        <f t="shared" si="1"/>
        <v>8570.8119999999999</v>
      </c>
      <c r="O47" s="5">
        <f t="shared" si="2"/>
        <v>8561.4465999999993</v>
      </c>
      <c r="P47" s="2">
        <f t="shared" si="3"/>
        <v>8.552803599999999</v>
      </c>
    </row>
    <row r="48" spans="1:16" ht="18.75" customHeight="1" x14ac:dyDescent="0.3">
      <c r="A48" s="7">
        <v>2274</v>
      </c>
      <c r="B48" s="38"/>
      <c r="C48" s="38"/>
      <c r="D48" s="5">
        <v>574.04899999999998</v>
      </c>
      <c r="E48" s="5">
        <v>574.04825000000005</v>
      </c>
      <c r="F48" s="5">
        <f t="shared" si="11"/>
        <v>0</v>
      </c>
      <c r="G48" s="5"/>
      <c r="H48" s="5"/>
      <c r="I48" s="30"/>
      <c r="J48" s="5">
        <f t="shared" si="12"/>
        <v>1.266</v>
      </c>
      <c r="K48" s="30">
        <v>1.266</v>
      </c>
      <c r="L48" s="30"/>
      <c r="M48" s="30"/>
      <c r="N48" s="5">
        <f t="shared" si="1"/>
        <v>574.04899999999998</v>
      </c>
      <c r="O48" s="5">
        <f t="shared" si="2"/>
        <v>575.31425000000002</v>
      </c>
      <c r="P48" s="2">
        <f t="shared" si="3"/>
        <v>0.57404825000000004</v>
      </c>
    </row>
    <row r="49" spans="1:17" ht="18.75" customHeight="1" x14ac:dyDescent="0.3">
      <c r="A49" s="7">
        <v>2275</v>
      </c>
      <c r="B49" s="38"/>
      <c r="C49" s="38"/>
      <c r="D49" s="5">
        <v>1481.318</v>
      </c>
      <c r="E49" s="5">
        <v>1481.17725</v>
      </c>
      <c r="F49" s="5">
        <f t="shared" si="11"/>
        <v>1.1599999999999999</v>
      </c>
      <c r="G49" s="5">
        <v>1.1599999999999999</v>
      </c>
      <c r="H49" s="5"/>
      <c r="I49" s="30"/>
      <c r="J49" s="5">
        <f t="shared" si="12"/>
        <v>6.1</v>
      </c>
      <c r="K49" s="30">
        <v>1.1000000000000001</v>
      </c>
      <c r="L49" s="30">
        <v>5</v>
      </c>
      <c r="M49" s="30"/>
      <c r="N49" s="5">
        <f t="shared" si="1"/>
        <v>1482.4780000000001</v>
      </c>
      <c r="O49" s="5">
        <f t="shared" si="2"/>
        <v>1487.2772499999999</v>
      </c>
      <c r="P49" s="2">
        <f t="shared" si="3"/>
        <v>1.48117725</v>
      </c>
    </row>
    <row r="50" spans="1:17" ht="18.75" customHeight="1" x14ac:dyDescent="0.3">
      <c r="A50" s="7">
        <v>2276</v>
      </c>
      <c r="B50" s="38"/>
      <c r="C50" s="38"/>
      <c r="D50" s="5">
        <v>225.523</v>
      </c>
      <c r="E50" s="5">
        <v>225.5224</v>
      </c>
      <c r="F50" s="5">
        <f t="shared" si="11"/>
        <v>0</v>
      </c>
      <c r="G50" s="5"/>
      <c r="H50" s="5"/>
      <c r="I50" s="30"/>
      <c r="J50" s="5">
        <f t="shared" si="12"/>
        <v>0</v>
      </c>
      <c r="K50" s="30"/>
      <c r="L50" s="30"/>
      <c r="M50" s="30"/>
      <c r="N50" s="5">
        <f t="shared" si="1"/>
        <v>225.523</v>
      </c>
      <c r="O50" s="5">
        <f t="shared" si="2"/>
        <v>225.5224</v>
      </c>
      <c r="P50" s="2">
        <f t="shared" si="3"/>
        <v>0.22552240000000001</v>
      </c>
    </row>
    <row r="51" spans="1:17" ht="18.75" customHeight="1" x14ac:dyDescent="0.3">
      <c r="A51" s="7">
        <v>2282</v>
      </c>
      <c r="B51" s="38"/>
      <c r="C51" s="38"/>
      <c r="D51" s="5">
        <v>152.209</v>
      </c>
      <c r="E51" s="5">
        <v>152.19013999999999</v>
      </c>
      <c r="F51" s="5">
        <f t="shared" si="11"/>
        <v>0</v>
      </c>
      <c r="G51" s="5"/>
      <c r="H51" s="5"/>
      <c r="I51" s="30"/>
      <c r="J51" s="5">
        <f t="shared" si="12"/>
        <v>0</v>
      </c>
      <c r="K51" s="30"/>
      <c r="L51" s="30"/>
      <c r="M51" s="30"/>
      <c r="N51" s="5">
        <f t="shared" si="1"/>
        <v>152.209</v>
      </c>
      <c r="O51" s="5">
        <f t="shared" si="2"/>
        <v>152.19013999999999</v>
      </c>
      <c r="P51" s="2">
        <f t="shared" si="3"/>
        <v>0.15219013999999997</v>
      </c>
    </row>
    <row r="52" spans="1:17" ht="18.75" customHeight="1" x14ac:dyDescent="0.3">
      <c r="A52" s="7">
        <v>2610</v>
      </c>
      <c r="B52" s="38"/>
      <c r="C52" s="38"/>
      <c r="D52" s="5"/>
      <c r="E52" s="5"/>
      <c r="F52" s="5">
        <f t="shared" si="11"/>
        <v>0</v>
      </c>
      <c r="G52" s="5"/>
      <c r="H52" s="5"/>
      <c r="I52" s="30"/>
      <c r="J52" s="5">
        <f t="shared" si="12"/>
        <v>0</v>
      </c>
      <c r="K52" s="30"/>
      <c r="L52" s="30"/>
      <c r="M52" s="30"/>
      <c r="N52" s="5">
        <f t="shared" si="1"/>
        <v>0</v>
      </c>
      <c r="O52" s="5">
        <f t="shared" si="2"/>
        <v>0</v>
      </c>
      <c r="P52" s="2">
        <f t="shared" si="3"/>
        <v>0</v>
      </c>
    </row>
    <row r="53" spans="1:17" ht="18.75" customHeight="1" x14ac:dyDescent="0.3">
      <c r="A53" s="7">
        <v>2720</v>
      </c>
      <c r="B53" s="38"/>
      <c r="C53" s="38"/>
      <c r="D53" s="5"/>
      <c r="E53" s="5"/>
      <c r="F53" s="5">
        <f t="shared" si="11"/>
        <v>0</v>
      </c>
      <c r="G53" s="5"/>
      <c r="H53" s="5"/>
      <c r="I53" s="30"/>
      <c r="J53" s="5">
        <f t="shared" si="12"/>
        <v>0</v>
      </c>
      <c r="K53" s="30"/>
      <c r="L53" s="30"/>
      <c r="M53" s="30"/>
      <c r="N53" s="5">
        <f t="shared" si="1"/>
        <v>0</v>
      </c>
      <c r="O53" s="5">
        <f t="shared" si="2"/>
        <v>0</v>
      </c>
      <c r="P53" s="2">
        <f t="shared" si="3"/>
        <v>0</v>
      </c>
    </row>
    <row r="54" spans="1:17" ht="18.75" customHeight="1" x14ac:dyDescent="0.3">
      <c r="A54" s="7">
        <v>2730</v>
      </c>
      <c r="B54" s="38"/>
      <c r="C54" s="38"/>
      <c r="D54" s="5">
        <v>43.281999999999996</v>
      </c>
      <c r="E54" s="5">
        <v>43.281999999999996</v>
      </c>
      <c r="F54" s="5">
        <f t="shared" si="11"/>
        <v>0</v>
      </c>
      <c r="G54" s="5"/>
      <c r="H54" s="5"/>
      <c r="I54" s="30"/>
      <c r="J54" s="5">
        <f t="shared" si="12"/>
        <v>0</v>
      </c>
      <c r="K54" s="30"/>
      <c r="L54" s="30"/>
      <c r="M54" s="30"/>
      <c r="N54" s="5">
        <f t="shared" si="1"/>
        <v>43.281999999999996</v>
      </c>
      <c r="O54" s="5">
        <f t="shared" si="2"/>
        <v>43.281999999999996</v>
      </c>
      <c r="P54" s="2">
        <f t="shared" si="3"/>
        <v>4.3281999999999994E-2</v>
      </c>
    </row>
    <row r="55" spans="1:17" ht="18.75" customHeight="1" x14ac:dyDescent="0.3">
      <c r="A55" s="7">
        <v>2800</v>
      </c>
      <c r="B55" s="38"/>
      <c r="C55" s="38"/>
      <c r="D55" s="5">
        <v>17.271999999999998</v>
      </c>
      <c r="E55" s="5">
        <v>17.259640000000005</v>
      </c>
      <c r="F55" s="5">
        <f t="shared" si="11"/>
        <v>45.186</v>
      </c>
      <c r="G55" s="5">
        <v>45.186</v>
      </c>
      <c r="H55" s="5"/>
      <c r="I55" s="30"/>
      <c r="J55" s="5">
        <f t="shared" si="12"/>
        <v>46.601999999999997</v>
      </c>
      <c r="K55" s="30">
        <v>46.597999999999999</v>
      </c>
      <c r="L55" s="30">
        <v>4.0000000000000001E-3</v>
      </c>
      <c r="M55" s="30"/>
      <c r="N55" s="5">
        <f t="shared" si="1"/>
        <v>62.457999999999998</v>
      </c>
      <c r="O55" s="5">
        <f t="shared" si="2"/>
        <v>63.861640000000001</v>
      </c>
      <c r="P55" s="2">
        <f t="shared" si="3"/>
        <v>1.7259640000000003E-2</v>
      </c>
      <c r="Q55" s="19"/>
    </row>
    <row r="56" spans="1:17" ht="18.75" customHeight="1" x14ac:dyDescent="0.3">
      <c r="A56" s="22" t="s">
        <v>9</v>
      </c>
      <c r="B56" s="38"/>
      <c r="C56" s="38"/>
      <c r="D56" s="9">
        <f t="shared" ref="D56:M56" si="13">SUM(D57:D61)</f>
        <v>0</v>
      </c>
      <c r="E56" s="9">
        <f t="shared" si="13"/>
        <v>0</v>
      </c>
      <c r="F56" s="9">
        <f t="shared" si="13"/>
        <v>3470.02</v>
      </c>
      <c r="G56" s="9">
        <f t="shared" si="13"/>
        <v>32.78</v>
      </c>
      <c r="H56" s="9">
        <f t="shared" si="13"/>
        <v>0</v>
      </c>
      <c r="I56" s="29">
        <f t="shared" si="13"/>
        <v>3437.24</v>
      </c>
      <c r="J56" s="9">
        <f t="shared" si="13"/>
        <v>11737.315999999999</v>
      </c>
      <c r="K56" s="29">
        <f t="shared" si="13"/>
        <v>208.47399999999999</v>
      </c>
      <c r="L56" s="29">
        <f t="shared" si="13"/>
        <v>8091.6039999999994</v>
      </c>
      <c r="M56" s="29">
        <f t="shared" si="13"/>
        <v>3437.2380000000003</v>
      </c>
      <c r="N56" s="9">
        <f t="shared" si="1"/>
        <v>3470.02</v>
      </c>
      <c r="O56" s="9">
        <f t="shared" si="2"/>
        <v>11737.315999999999</v>
      </c>
      <c r="P56" s="2">
        <f t="shared" si="3"/>
        <v>0</v>
      </c>
    </row>
    <row r="57" spans="1:17" s="4" customFormat="1" ht="18.75" customHeight="1" x14ac:dyDescent="0.3">
      <c r="A57" s="7">
        <v>3110</v>
      </c>
      <c r="B57" s="38"/>
      <c r="C57" s="38"/>
      <c r="D57" s="5"/>
      <c r="E57" s="5"/>
      <c r="F57" s="5">
        <f t="shared" ref="F57:F61" si="14">SUM(G57:I57)</f>
        <v>1657.511</v>
      </c>
      <c r="G57" s="5">
        <v>32.78</v>
      </c>
      <c r="H57" s="5"/>
      <c r="I57" s="30">
        <v>1624.731</v>
      </c>
      <c r="J57" s="5">
        <f t="shared" ref="J57:J61" si="15">SUM(K57:M57)</f>
        <v>9718.4519999999993</v>
      </c>
      <c r="K57" s="30">
        <v>208.47399999999999</v>
      </c>
      <c r="L57" s="30">
        <v>7885.2479999999996</v>
      </c>
      <c r="M57" s="30">
        <v>1624.73</v>
      </c>
      <c r="N57" s="5">
        <f t="shared" si="1"/>
        <v>1657.511</v>
      </c>
      <c r="O57" s="5">
        <f t="shared" si="2"/>
        <v>9718.4519999999993</v>
      </c>
      <c r="P57" s="2">
        <f t="shared" si="3"/>
        <v>0</v>
      </c>
    </row>
    <row r="58" spans="1:17" s="4" customFormat="1" ht="18.75" customHeight="1" x14ac:dyDescent="0.3">
      <c r="A58" s="7">
        <v>3122</v>
      </c>
      <c r="B58" s="38"/>
      <c r="C58" s="38"/>
      <c r="D58" s="5"/>
      <c r="E58" s="5"/>
      <c r="F58" s="5">
        <f t="shared" si="14"/>
        <v>0</v>
      </c>
      <c r="G58" s="5"/>
      <c r="H58" s="5"/>
      <c r="I58" s="30"/>
      <c r="J58" s="5">
        <f t="shared" si="15"/>
        <v>0</v>
      </c>
      <c r="K58" s="30"/>
      <c r="L58" s="30"/>
      <c r="M58" s="30"/>
      <c r="N58" s="5">
        <f t="shared" si="1"/>
        <v>0</v>
      </c>
      <c r="O58" s="5">
        <f t="shared" si="2"/>
        <v>0</v>
      </c>
      <c r="P58" s="2">
        <f t="shared" si="3"/>
        <v>0</v>
      </c>
    </row>
    <row r="59" spans="1:17" s="4" customFormat="1" ht="18.75" customHeight="1" x14ac:dyDescent="0.3">
      <c r="A59" s="7">
        <v>3132</v>
      </c>
      <c r="B59" s="38"/>
      <c r="C59" s="38"/>
      <c r="D59" s="5"/>
      <c r="E59" s="5"/>
      <c r="F59" s="5">
        <f t="shared" si="14"/>
        <v>1812.509</v>
      </c>
      <c r="G59" s="5"/>
      <c r="H59" s="5"/>
      <c r="I59" s="30">
        <v>1812.509</v>
      </c>
      <c r="J59" s="5">
        <f t="shared" si="15"/>
        <v>2018.864</v>
      </c>
      <c r="K59" s="30"/>
      <c r="L59" s="30">
        <v>206.35599999999999</v>
      </c>
      <c r="M59" s="30">
        <v>1812.508</v>
      </c>
      <c r="N59" s="5">
        <f t="shared" si="1"/>
        <v>1812.509</v>
      </c>
      <c r="O59" s="5">
        <f t="shared" si="2"/>
        <v>2018.864</v>
      </c>
      <c r="P59" s="2">
        <f t="shared" si="3"/>
        <v>0</v>
      </c>
    </row>
    <row r="60" spans="1:17" s="4" customFormat="1" ht="18.75" customHeight="1" x14ac:dyDescent="0.3">
      <c r="A60" s="7">
        <v>3142</v>
      </c>
      <c r="B60" s="38"/>
      <c r="C60" s="38"/>
      <c r="D60" s="8"/>
      <c r="E60" s="8"/>
      <c r="F60" s="5">
        <f t="shared" si="14"/>
        <v>0</v>
      </c>
      <c r="G60" s="8"/>
      <c r="H60" s="8"/>
      <c r="I60" s="31"/>
      <c r="J60" s="5">
        <f t="shared" si="15"/>
        <v>0</v>
      </c>
      <c r="K60" s="31"/>
      <c r="L60" s="31"/>
      <c r="M60" s="31"/>
      <c r="N60" s="5">
        <f t="shared" si="1"/>
        <v>0</v>
      </c>
      <c r="O60" s="5">
        <f t="shared" si="2"/>
        <v>0</v>
      </c>
      <c r="P60" s="2">
        <f t="shared" si="3"/>
        <v>0</v>
      </c>
    </row>
    <row r="61" spans="1:17" s="4" customFormat="1" ht="18.75" customHeight="1" x14ac:dyDescent="0.3">
      <c r="A61" s="7"/>
      <c r="B61" s="38"/>
      <c r="C61" s="38"/>
      <c r="D61" s="8"/>
      <c r="E61" s="8"/>
      <c r="F61" s="5">
        <f t="shared" si="14"/>
        <v>0</v>
      </c>
      <c r="G61" s="8"/>
      <c r="H61" s="8"/>
      <c r="I61" s="31"/>
      <c r="J61" s="5">
        <f t="shared" si="15"/>
        <v>0</v>
      </c>
      <c r="K61" s="31"/>
      <c r="L61" s="31"/>
      <c r="M61" s="31"/>
      <c r="N61" s="5">
        <f t="shared" si="1"/>
        <v>0</v>
      </c>
      <c r="O61" s="5">
        <f t="shared" si="2"/>
        <v>0</v>
      </c>
      <c r="P61" s="2">
        <f t="shared" si="3"/>
        <v>0</v>
      </c>
    </row>
    <row r="62" spans="1:17" s="32" customFormat="1" ht="79.5" customHeight="1" x14ac:dyDescent="0.3">
      <c r="A62" s="15" t="s">
        <v>66</v>
      </c>
      <c r="B62" s="15" t="s">
        <v>17</v>
      </c>
      <c r="C62" s="16" t="s">
        <v>55</v>
      </c>
      <c r="D62" s="13">
        <f t="shared" ref="D62:M62" si="16">D63+D82</f>
        <v>6451.7849999999999</v>
      </c>
      <c r="E62" s="13">
        <f t="shared" si="16"/>
        <v>6451.7768899999992</v>
      </c>
      <c r="F62" s="13">
        <f t="shared" si="16"/>
        <v>46.42</v>
      </c>
      <c r="G62" s="13">
        <f t="shared" si="16"/>
        <v>0</v>
      </c>
      <c r="H62" s="13">
        <f t="shared" si="16"/>
        <v>0</v>
      </c>
      <c r="I62" s="13">
        <f t="shared" si="16"/>
        <v>46.42</v>
      </c>
      <c r="J62" s="13">
        <f t="shared" si="16"/>
        <v>184.67699999999999</v>
      </c>
      <c r="K62" s="13">
        <f t="shared" si="16"/>
        <v>0</v>
      </c>
      <c r="L62" s="13">
        <f t="shared" si="16"/>
        <v>138.25700000000001</v>
      </c>
      <c r="M62" s="13">
        <f t="shared" si="16"/>
        <v>46.42</v>
      </c>
      <c r="N62" s="13">
        <f t="shared" si="1"/>
        <v>6498.2049999999999</v>
      </c>
      <c r="O62" s="13">
        <f t="shared" si="2"/>
        <v>6636.4538899999989</v>
      </c>
      <c r="P62" s="32">
        <f t="shared" si="3"/>
        <v>6.4517768899999988</v>
      </c>
    </row>
    <row r="63" spans="1:17" ht="18.75" customHeight="1" x14ac:dyDescent="0.3">
      <c r="A63" s="22" t="s">
        <v>8</v>
      </c>
      <c r="B63" s="38"/>
      <c r="C63" s="38"/>
      <c r="D63" s="9">
        <f t="shared" ref="D63:M63" si="17">SUM(D64:D81)</f>
        <v>6451.7849999999999</v>
      </c>
      <c r="E63" s="9">
        <f t="shared" si="17"/>
        <v>6451.7768899999992</v>
      </c>
      <c r="F63" s="9">
        <f t="shared" si="17"/>
        <v>0</v>
      </c>
      <c r="G63" s="9">
        <f t="shared" si="17"/>
        <v>0</v>
      </c>
      <c r="H63" s="9">
        <f t="shared" si="17"/>
        <v>0</v>
      </c>
      <c r="I63" s="29">
        <f t="shared" si="17"/>
        <v>0</v>
      </c>
      <c r="J63" s="9">
        <f t="shared" si="17"/>
        <v>63.836999999999996</v>
      </c>
      <c r="K63" s="29">
        <f t="shared" si="17"/>
        <v>0</v>
      </c>
      <c r="L63" s="29">
        <f t="shared" si="17"/>
        <v>63.836999999999996</v>
      </c>
      <c r="M63" s="29">
        <f t="shared" si="17"/>
        <v>0</v>
      </c>
      <c r="N63" s="9">
        <f t="shared" si="1"/>
        <v>6451.7849999999999</v>
      </c>
      <c r="O63" s="9">
        <f t="shared" si="2"/>
        <v>6515.6138899999996</v>
      </c>
      <c r="P63" s="2">
        <f t="shared" si="3"/>
        <v>6.4517768899999988</v>
      </c>
    </row>
    <row r="64" spans="1:17" ht="18.75" customHeight="1" x14ac:dyDescent="0.3">
      <c r="A64" s="7">
        <v>2111</v>
      </c>
      <c r="B64" s="38"/>
      <c r="C64" s="38"/>
      <c r="D64" s="5">
        <v>3876.0479999999998</v>
      </c>
      <c r="E64" s="5">
        <v>3876.0454599999998</v>
      </c>
      <c r="F64" s="5">
        <f>SUM(G64:I64)</f>
        <v>0</v>
      </c>
      <c r="G64" s="5"/>
      <c r="H64" s="5"/>
      <c r="I64" s="30"/>
      <c r="J64" s="5">
        <f>SUM(K64:M64)</f>
        <v>0</v>
      </c>
      <c r="K64" s="30"/>
      <c r="L64" s="30"/>
      <c r="M64" s="30"/>
      <c r="N64" s="5">
        <f t="shared" si="1"/>
        <v>3876.0479999999998</v>
      </c>
      <c r="O64" s="5">
        <f t="shared" si="2"/>
        <v>3876.0454599999998</v>
      </c>
      <c r="P64" s="2">
        <f t="shared" si="3"/>
        <v>3.8760454599999998</v>
      </c>
    </row>
    <row r="65" spans="1:16" ht="18.75" customHeight="1" x14ac:dyDescent="0.3">
      <c r="A65" s="7">
        <v>2120</v>
      </c>
      <c r="B65" s="38"/>
      <c r="C65" s="38"/>
      <c r="D65" s="5">
        <v>863.03099999999995</v>
      </c>
      <c r="E65" s="5">
        <v>863.02876000000003</v>
      </c>
      <c r="F65" s="5">
        <f t="shared" ref="F65:F81" si="18">SUM(G65:I65)</f>
        <v>0</v>
      </c>
      <c r="G65" s="5"/>
      <c r="H65" s="5"/>
      <c r="I65" s="30"/>
      <c r="J65" s="5">
        <f t="shared" ref="J65:J81" si="19">SUM(K65:M65)</f>
        <v>0</v>
      </c>
      <c r="K65" s="30"/>
      <c r="L65" s="30"/>
      <c r="M65" s="30"/>
      <c r="N65" s="5">
        <f t="shared" si="1"/>
        <v>863.03099999999995</v>
      </c>
      <c r="O65" s="5">
        <f t="shared" si="2"/>
        <v>863.02876000000003</v>
      </c>
      <c r="P65" s="2">
        <f t="shared" si="3"/>
        <v>0.86302876000000006</v>
      </c>
    </row>
    <row r="66" spans="1:16" ht="18.75" customHeight="1" x14ac:dyDescent="0.3">
      <c r="A66" s="7">
        <v>2210</v>
      </c>
      <c r="B66" s="38"/>
      <c r="C66" s="38"/>
      <c r="D66" s="5">
        <v>15.662000000000001</v>
      </c>
      <c r="E66" s="5">
        <v>15.661719999999999</v>
      </c>
      <c r="F66" s="5">
        <f t="shared" si="18"/>
        <v>0</v>
      </c>
      <c r="G66" s="5"/>
      <c r="H66" s="5"/>
      <c r="I66" s="30"/>
      <c r="J66" s="5">
        <f t="shared" si="19"/>
        <v>63.436999999999998</v>
      </c>
      <c r="K66" s="30"/>
      <c r="L66" s="30">
        <v>63.436999999999998</v>
      </c>
      <c r="M66" s="30"/>
      <c r="N66" s="5">
        <f t="shared" si="1"/>
        <v>15.662000000000001</v>
      </c>
      <c r="O66" s="5">
        <f t="shared" si="2"/>
        <v>79.09872</v>
      </c>
      <c r="P66" s="2">
        <f t="shared" si="3"/>
        <v>1.5661720000000001E-2</v>
      </c>
    </row>
    <row r="67" spans="1:16" ht="18.75" customHeight="1" x14ac:dyDescent="0.3">
      <c r="A67" s="7">
        <v>2220</v>
      </c>
      <c r="B67" s="38"/>
      <c r="C67" s="38"/>
      <c r="D67" s="5">
        <v>21.515000000000001</v>
      </c>
      <c r="E67" s="5">
        <v>21.514590000000002</v>
      </c>
      <c r="F67" s="5">
        <f t="shared" si="18"/>
        <v>0</v>
      </c>
      <c r="G67" s="5"/>
      <c r="H67" s="5"/>
      <c r="I67" s="30"/>
      <c r="J67" s="5">
        <f t="shared" si="19"/>
        <v>0</v>
      </c>
      <c r="K67" s="30"/>
      <c r="L67" s="30"/>
      <c r="M67" s="30"/>
      <c r="N67" s="5">
        <f t="shared" si="1"/>
        <v>21.515000000000001</v>
      </c>
      <c r="O67" s="5">
        <f t="shared" si="2"/>
        <v>21.514590000000002</v>
      </c>
      <c r="P67" s="2">
        <f t="shared" si="3"/>
        <v>2.1514590000000004E-2</v>
      </c>
    </row>
    <row r="68" spans="1:16" ht="18.75" customHeight="1" x14ac:dyDescent="0.3">
      <c r="A68" s="7">
        <v>2230</v>
      </c>
      <c r="B68" s="38"/>
      <c r="C68" s="38"/>
      <c r="D68" s="5">
        <v>298.52699999999999</v>
      </c>
      <c r="E68" s="5">
        <v>298.52692999999999</v>
      </c>
      <c r="F68" s="5">
        <f t="shared" si="18"/>
        <v>0</v>
      </c>
      <c r="G68" s="5"/>
      <c r="H68" s="5"/>
      <c r="I68" s="30"/>
      <c r="J68" s="5">
        <f t="shared" si="19"/>
        <v>0</v>
      </c>
      <c r="K68" s="30"/>
      <c r="L68" s="30"/>
      <c r="M68" s="30"/>
      <c r="N68" s="5">
        <f t="shared" si="1"/>
        <v>298.52699999999999</v>
      </c>
      <c r="O68" s="5">
        <f t="shared" si="2"/>
        <v>298.52692999999999</v>
      </c>
      <c r="P68" s="2">
        <f t="shared" si="3"/>
        <v>0.29852692999999997</v>
      </c>
    </row>
    <row r="69" spans="1:16" ht="18.75" customHeight="1" x14ac:dyDescent="0.3">
      <c r="A69" s="7">
        <v>2240</v>
      </c>
      <c r="B69" s="38"/>
      <c r="C69" s="38"/>
      <c r="D69" s="5">
        <v>146.25</v>
      </c>
      <c r="E69" s="5">
        <v>146.24929999999998</v>
      </c>
      <c r="F69" s="5">
        <f t="shared" si="18"/>
        <v>0</v>
      </c>
      <c r="G69" s="5"/>
      <c r="H69" s="5"/>
      <c r="I69" s="30"/>
      <c r="J69" s="5">
        <f t="shared" si="19"/>
        <v>0.4</v>
      </c>
      <c r="K69" s="30"/>
      <c r="L69" s="30">
        <v>0.4</v>
      </c>
      <c r="M69" s="30"/>
      <c r="N69" s="5">
        <f t="shared" si="1"/>
        <v>146.25</v>
      </c>
      <c r="O69" s="5">
        <f t="shared" si="2"/>
        <v>146.64929999999998</v>
      </c>
      <c r="P69" s="2">
        <f t="shared" si="3"/>
        <v>0.14624929999999997</v>
      </c>
    </row>
    <row r="70" spans="1:16" ht="18.75" customHeight="1" x14ac:dyDescent="0.3">
      <c r="A70" s="7">
        <v>2250</v>
      </c>
      <c r="B70" s="38"/>
      <c r="C70" s="38"/>
      <c r="D70" s="5"/>
      <c r="E70" s="5"/>
      <c r="F70" s="5">
        <f t="shared" si="18"/>
        <v>0</v>
      </c>
      <c r="G70" s="5"/>
      <c r="H70" s="5"/>
      <c r="I70" s="30"/>
      <c r="J70" s="5">
        <f t="shared" si="19"/>
        <v>0</v>
      </c>
      <c r="K70" s="30"/>
      <c r="L70" s="30"/>
      <c r="M70" s="30"/>
      <c r="N70" s="5">
        <f t="shared" si="1"/>
        <v>0</v>
      </c>
      <c r="O70" s="5">
        <f t="shared" si="2"/>
        <v>0</v>
      </c>
      <c r="P70" s="2">
        <f t="shared" si="3"/>
        <v>0</v>
      </c>
    </row>
    <row r="71" spans="1:16" ht="18.75" customHeight="1" x14ac:dyDescent="0.3">
      <c r="A71" s="7">
        <v>2271</v>
      </c>
      <c r="B71" s="38"/>
      <c r="C71" s="38"/>
      <c r="D71" s="5">
        <v>1096.1300000000001</v>
      </c>
      <c r="E71" s="5">
        <v>1096.1299799999999</v>
      </c>
      <c r="F71" s="5">
        <f t="shared" si="18"/>
        <v>0</v>
      </c>
      <c r="G71" s="5"/>
      <c r="H71" s="5"/>
      <c r="I71" s="30"/>
      <c r="J71" s="5">
        <f t="shared" si="19"/>
        <v>0</v>
      </c>
      <c r="K71" s="30"/>
      <c r="L71" s="30"/>
      <c r="M71" s="30"/>
      <c r="N71" s="5">
        <f t="shared" si="1"/>
        <v>1096.1300000000001</v>
      </c>
      <c r="O71" s="5">
        <f t="shared" si="2"/>
        <v>1096.1299799999999</v>
      </c>
      <c r="P71" s="2">
        <f t="shared" si="3"/>
        <v>1.0961299799999999</v>
      </c>
    </row>
    <row r="72" spans="1:16" ht="18.75" customHeight="1" x14ac:dyDescent="0.3">
      <c r="A72" s="7">
        <v>2272</v>
      </c>
      <c r="B72" s="38"/>
      <c r="C72" s="38"/>
      <c r="D72" s="5">
        <v>19.283000000000001</v>
      </c>
      <c r="E72" s="5">
        <v>19.282319999999999</v>
      </c>
      <c r="F72" s="5">
        <f t="shared" si="18"/>
        <v>0</v>
      </c>
      <c r="G72" s="5"/>
      <c r="H72" s="5"/>
      <c r="I72" s="30"/>
      <c r="J72" s="5">
        <f t="shared" si="19"/>
        <v>0</v>
      </c>
      <c r="K72" s="30"/>
      <c r="L72" s="30"/>
      <c r="M72" s="30"/>
      <c r="N72" s="5">
        <f t="shared" si="1"/>
        <v>19.283000000000001</v>
      </c>
      <c r="O72" s="5">
        <f t="shared" si="2"/>
        <v>19.282319999999999</v>
      </c>
      <c r="P72" s="2">
        <f t="shared" si="3"/>
        <v>1.9282319999999999E-2</v>
      </c>
    </row>
    <row r="73" spans="1:16" ht="18.75" customHeight="1" x14ac:dyDescent="0.3">
      <c r="A73" s="7">
        <v>2273</v>
      </c>
      <c r="B73" s="38"/>
      <c r="C73" s="38"/>
      <c r="D73" s="5">
        <v>105.23</v>
      </c>
      <c r="E73" s="5">
        <v>105.22923</v>
      </c>
      <c r="F73" s="5">
        <f t="shared" si="18"/>
        <v>0</v>
      </c>
      <c r="G73" s="5"/>
      <c r="H73" s="5"/>
      <c r="I73" s="30"/>
      <c r="J73" s="5">
        <f t="shared" si="19"/>
        <v>0</v>
      </c>
      <c r="K73" s="30"/>
      <c r="L73" s="30"/>
      <c r="M73" s="30"/>
      <c r="N73" s="5">
        <f t="shared" si="1"/>
        <v>105.23</v>
      </c>
      <c r="O73" s="5">
        <f t="shared" si="2"/>
        <v>105.22923</v>
      </c>
      <c r="P73" s="2">
        <f t="shared" si="3"/>
        <v>0.10522923000000001</v>
      </c>
    </row>
    <row r="74" spans="1:16" ht="18.75" customHeight="1" x14ac:dyDescent="0.3">
      <c r="A74" s="7">
        <v>2274</v>
      </c>
      <c r="B74" s="38"/>
      <c r="C74" s="38"/>
      <c r="D74" s="5"/>
      <c r="E74" s="5"/>
      <c r="F74" s="5">
        <f t="shared" si="18"/>
        <v>0</v>
      </c>
      <c r="G74" s="5"/>
      <c r="H74" s="5"/>
      <c r="I74" s="30"/>
      <c r="J74" s="5">
        <f t="shared" si="19"/>
        <v>0</v>
      </c>
      <c r="K74" s="30"/>
      <c r="L74" s="30"/>
      <c r="M74" s="30"/>
      <c r="N74" s="5">
        <f t="shared" ref="N74:N137" si="20">D74+F74</f>
        <v>0</v>
      </c>
      <c r="O74" s="5">
        <f t="shared" ref="O74:O137" si="21">E74+J74</f>
        <v>0</v>
      </c>
      <c r="P74" s="2">
        <f t="shared" ref="P74:P137" si="22">E74/1000</f>
        <v>0</v>
      </c>
    </row>
    <row r="75" spans="1:16" ht="18.75" customHeight="1" x14ac:dyDescent="0.3">
      <c r="A75" s="7">
        <v>2275</v>
      </c>
      <c r="B75" s="38"/>
      <c r="C75" s="38"/>
      <c r="D75" s="5">
        <v>4.5940000000000003</v>
      </c>
      <c r="E75" s="5">
        <v>4.5936000000000003</v>
      </c>
      <c r="F75" s="5">
        <f t="shared" si="18"/>
        <v>0</v>
      </c>
      <c r="G75" s="5"/>
      <c r="H75" s="5"/>
      <c r="I75" s="30"/>
      <c r="J75" s="5">
        <f t="shared" si="19"/>
        <v>0</v>
      </c>
      <c r="K75" s="30"/>
      <c r="L75" s="30"/>
      <c r="M75" s="30"/>
      <c r="N75" s="5">
        <f t="shared" si="20"/>
        <v>4.5940000000000003</v>
      </c>
      <c r="O75" s="5">
        <f t="shared" si="21"/>
        <v>4.5936000000000003</v>
      </c>
      <c r="P75" s="2">
        <f t="shared" si="22"/>
        <v>4.5936000000000006E-3</v>
      </c>
    </row>
    <row r="76" spans="1:16" ht="18.75" customHeight="1" x14ac:dyDescent="0.3">
      <c r="A76" s="7">
        <v>2276</v>
      </c>
      <c r="B76" s="38"/>
      <c r="C76" s="38"/>
      <c r="D76" s="5"/>
      <c r="E76" s="5"/>
      <c r="F76" s="5">
        <f t="shared" si="18"/>
        <v>0</v>
      </c>
      <c r="G76" s="5"/>
      <c r="H76" s="5"/>
      <c r="I76" s="30"/>
      <c r="J76" s="5">
        <f t="shared" si="19"/>
        <v>0</v>
      </c>
      <c r="K76" s="30"/>
      <c r="L76" s="30"/>
      <c r="M76" s="30"/>
      <c r="N76" s="5">
        <f t="shared" si="20"/>
        <v>0</v>
      </c>
      <c r="O76" s="5">
        <f t="shared" si="21"/>
        <v>0</v>
      </c>
      <c r="P76" s="2">
        <f t="shared" si="22"/>
        <v>0</v>
      </c>
    </row>
    <row r="77" spans="1:16" ht="18.75" customHeight="1" x14ac:dyDescent="0.3">
      <c r="A77" s="7">
        <v>2282</v>
      </c>
      <c r="B77" s="38"/>
      <c r="C77" s="38"/>
      <c r="D77" s="5">
        <v>4.1550000000000002</v>
      </c>
      <c r="E77" s="5">
        <v>4.1550000000000002</v>
      </c>
      <c r="F77" s="5">
        <f t="shared" si="18"/>
        <v>0</v>
      </c>
      <c r="G77" s="5"/>
      <c r="H77" s="5"/>
      <c r="I77" s="30"/>
      <c r="J77" s="5">
        <f t="shared" si="19"/>
        <v>0</v>
      </c>
      <c r="K77" s="30"/>
      <c r="L77" s="30"/>
      <c r="M77" s="30"/>
      <c r="N77" s="5">
        <f t="shared" si="20"/>
        <v>4.1550000000000002</v>
      </c>
      <c r="O77" s="5">
        <f t="shared" si="21"/>
        <v>4.1550000000000002</v>
      </c>
      <c r="P77" s="2">
        <f t="shared" si="22"/>
        <v>4.1549999999999998E-3</v>
      </c>
    </row>
    <row r="78" spans="1:16" ht="18.75" customHeight="1" x14ac:dyDescent="0.3">
      <c r="A78" s="7">
        <v>2610</v>
      </c>
      <c r="B78" s="38"/>
      <c r="C78" s="38"/>
      <c r="D78" s="5"/>
      <c r="E78" s="5"/>
      <c r="F78" s="5">
        <f t="shared" si="18"/>
        <v>0</v>
      </c>
      <c r="G78" s="5"/>
      <c r="H78" s="5"/>
      <c r="I78" s="30"/>
      <c r="J78" s="5">
        <f t="shared" si="19"/>
        <v>0</v>
      </c>
      <c r="K78" s="30"/>
      <c r="L78" s="30"/>
      <c r="M78" s="30"/>
      <c r="N78" s="5">
        <f t="shared" si="20"/>
        <v>0</v>
      </c>
      <c r="O78" s="5">
        <f t="shared" si="21"/>
        <v>0</v>
      </c>
      <c r="P78" s="2">
        <f t="shared" si="22"/>
        <v>0</v>
      </c>
    </row>
    <row r="79" spans="1:16" ht="18.75" customHeight="1" x14ac:dyDescent="0.3">
      <c r="A79" s="7">
        <v>2720</v>
      </c>
      <c r="B79" s="38"/>
      <c r="C79" s="38"/>
      <c r="D79" s="5"/>
      <c r="E79" s="5"/>
      <c r="F79" s="5">
        <f t="shared" si="18"/>
        <v>0</v>
      </c>
      <c r="G79" s="5"/>
      <c r="H79" s="5"/>
      <c r="I79" s="30"/>
      <c r="J79" s="5">
        <f t="shared" si="19"/>
        <v>0</v>
      </c>
      <c r="K79" s="30"/>
      <c r="L79" s="30"/>
      <c r="M79" s="30"/>
      <c r="N79" s="5">
        <f t="shared" si="20"/>
        <v>0</v>
      </c>
      <c r="O79" s="5">
        <f t="shared" si="21"/>
        <v>0</v>
      </c>
      <c r="P79" s="2">
        <f t="shared" si="22"/>
        <v>0</v>
      </c>
    </row>
    <row r="80" spans="1:16" ht="18.75" customHeight="1" x14ac:dyDescent="0.3">
      <c r="A80" s="7">
        <v>2730</v>
      </c>
      <c r="B80" s="38"/>
      <c r="C80" s="38"/>
      <c r="D80" s="5"/>
      <c r="E80" s="5"/>
      <c r="F80" s="5">
        <f t="shared" si="18"/>
        <v>0</v>
      </c>
      <c r="G80" s="5"/>
      <c r="H80" s="5"/>
      <c r="I80" s="30"/>
      <c r="J80" s="5">
        <f t="shared" si="19"/>
        <v>0</v>
      </c>
      <c r="K80" s="30"/>
      <c r="L80" s="30"/>
      <c r="M80" s="30"/>
      <c r="N80" s="5">
        <f t="shared" si="20"/>
        <v>0</v>
      </c>
      <c r="O80" s="5">
        <f t="shared" si="21"/>
        <v>0</v>
      </c>
      <c r="P80" s="2">
        <f t="shared" si="22"/>
        <v>0</v>
      </c>
    </row>
    <row r="81" spans="1:17" ht="18.75" customHeight="1" x14ac:dyDescent="0.3">
      <c r="A81" s="7">
        <v>2800</v>
      </c>
      <c r="B81" s="38"/>
      <c r="C81" s="38"/>
      <c r="D81" s="5">
        <v>1.36</v>
      </c>
      <c r="E81" s="5">
        <v>1.36</v>
      </c>
      <c r="F81" s="5">
        <f t="shared" si="18"/>
        <v>0</v>
      </c>
      <c r="G81" s="5"/>
      <c r="H81" s="5"/>
      <c r="I81" s="30"/>
      <c r="J81" s="5">
        <f t="shared" si="19"/>
        <v>0</v>
      </c>
      <c r="K81" s="30"/>
      <c r="L81" s="30"/>
      <c r="M81" s="30"/>
      <c r="N81" s="5">
        <f t="shared" si="20"/>
        <v>1.36</v>
      </c>
      <c r="O81" s="5">
        <f t="shared" si="21"/>
        <v>1.36</v>
      </c>
      <c r="P81" s="2">
        <f t="shared" si="22"/>
        <v>1.3600000000000001E-3</v>
      </c>
      <c r="Q81" s="19"/>
    </row>
    <row r="82" spans="1:17" ht="18.75" customHeight="1" x14ac:dyDescent="0.3">
      <c r="A82" s="22" t="s">
        <v>9</v>
      </c>
      <c r="B82" s="38"/>
      <c r="C82" s="38"/>
      <c r="D82" s="9">
        <f t="shared" ref="D82:M82" si="23">SUM(D83:D87)</f>
        <v>0</v>
      </c>
      <c r="E82" s="9">
        <f t="shared" si="23"/>
        <v>0</v>
      </c>
      <c r="F82" s="9">
        <f t="shared" si="23"/>
        <v>46.42</v>
      </c>
      <c r="G82" s="9">
        <f t="shared" si="23"/>
        <v>0</v>
      </c>
      <c r="H82" s="9">
        <f t="shared" si="23"/>
        <v>0</v>
      </c>
      <c r="I82" s="29">
        <f t="shared" si="23"/>
        <v>46.42</v>
      </c>
      <c r="J82" s="9">
        <f t="shared" si="23"/>
        <v>120.84</v>
      </c>
      <c r="K82" s="29">
        <f t="shared" si="23"/>
        <v>0</v>
      </c>
      <c r="L82" s="29">
        <f t="shared" si="23"/>
        <v>74.42</v>
      </c>
      <c r="M82" s="29">
        <f t="shared" si="23"/>
        <v>46.42</v>
      </c>
      <c r="N82" s="9">
        <f t="shared" si="20"/>
        <v>46.42</v>
      </c>
      <c r="O82" s="9">
        <f t="shared" si="21"/>
        <v>120.84</v>
      </c>
      <c r="P82" s="2">
        <f t="shared" si="22"/>
        <v>0</v>
      </c>
    </row>
    <row r="83" spans="1:17" s="4" customFormat="1" ht="18.75" customHeight="1" x14ac:dyDescent="0.3">
      <c r="A83" s="7">
        <v>3110</v>
      </c>
      <c r="B83" s="38"/>
      <c r="C83" s="38"/>
      <c r="D83" s="5"/>
      <c r="E83" s="5"/>
      <c r="F83" s="5">
        <f t="shared" ref="F83:F87" si="24">SUM(G83:I83)</f>
        <v>46.42</v>
      </c>
      <c r="G83" s="5"/>
      <c r="H83" s="5"/>
      <c r="I83" s="30">
        <v>46.42</v>
      </c>
      <c r="J83" s="5">
        <f t="shared" ref="J83:J87" si="25">SUM(K83:M83)</f>
        <v>120.84</v>
      </c>
      <c r="K83" s="30"/>
      <c r="L83" s="30">
        <v>74.42</v>
      </c>
      <c r="M83" s="30">
        <v>46.42</v>
      </c>
      <c r="N83" s="5">
        <f t="shared" si="20"/>
        <v>46.42</v>
      </c>
      <c r="O83" s="5">
        <f t="shared" si="21"/>
        <v>120.84</v>
      </c>
      <c r="P83" s="2">
        <f t="shared" si="22"/>
        <v>0</v>
      </c>
    </row>
    <row r="84" spans="1:17" s="4" customFormat="1" ht="18.75" hidden="1" customHeight="1" x14ac:dyDescent="0.3">
      <c r="A84" s="7">
        <v>3122</v>
      </c>
      <c r="B84" s="38"/>
      <c r="C84" s="38"/>
      <c r="D84" s="5"/>
      <c r="E84" s="5"/>
      <c r="F84" s="5">
        <f t="shared" si="24"/>
        <v>0</v>
      </c>
      <c r="G84" s="5"/>
      <c r="H84" s="5"/>
      <c r="I84" s="30"/>
      <c r="J84" s="5">
        <f t="shared" si="25"/>
        <v>0</v>
      </c>
      <c r="K84" s="30"/>
      <c r="L84" s="30"/>
      <c r="M84" s="30"/>
      <c r="N84" s="5">
        <f t="shared" si="20"/>
        <v>0</v>
      </c>
      <c r="O84" s="5">
        <f t="shared" si="21"/>
        <v>0</v>
      </c>
      <c r="P84" s="2">
        <f t="shared" si="22"/>
        <v>0</v>
      </c>
    </row>
    <row r="85" spans="1:17" s="4" customFormat="1" ht="18.75" hidden="1" customHeight="1" x14ac:dyDescent="0.3">
      <c r="A85" s="7">
        <v>3132</v>
      </c>
      <c r="B85" s="38"/>
      <c r="C85" s="38"/>
      <c r="D85" s="5"/>
      <c r="E85" s="5"/>
      <c r="F85" s="5">
        <f t="shared" si="24"/>
        <v>0</v>
      </c>
      <c r="G85" s="5"/>
      <c r="H85" s="5"/>
      <c r="I85" s="30"/>
      <c r="J85" s="5">
        <f t="shared" si="25"/>
        <v>0</v>
      </c>
      <c r="K85" s="30"/>
      <c r="L85" s="30"/>
      <c r="M85" s="30"/>
      <c r="N85" s="5">
        <f t="shared" si="20"/>
        <v>0</v>
      </c>
      <c r="O85" s="5">
        <f t="shared" si="21"/>
        <v>0</v>
      </c>
      <c r="P85" s="2">
        <f t="shared" si="22"/>
        <v>0</v>
      </c>
    </row>
    <row r="86" spans="1:17" s="4" customFormat="1" ht="18.75" hidden="1" customHeight="1" x14ac:dyDescent="0.3">
      <c r="A86" s="7">
        <v>3142</v>
      </c>
      <c r="B86" s="38"/>
      <c r="C86" s="38"/>
      <c r="D86" s="8"/>
      <c r="E86" s="8"/>
      <c r="F86" s="5">
        <f t="shared" si="24"/>
        <v>0</v>
      </c>
      <c r="G86" s="8"/>
      <c r="H86" s="8"/>
      <c r="I86" s="31"/>
      <c r="J86" s="5">
        <f t="shared" si="25"/>
        <v>0</v>
      </c>
      <c r="K86" s="31"/>
      <c r="L86" s="31"/>
      <c r="M86" s="31"/>
      <c r="N86" s="5">
        <f t="shared" si="20"/>
        <v>0</v>
      </c>
      <c r="O86" s="5">
        <f t="shared" si="21"/>
        <v>0</v>
      </c>
      <c r="P86" s="2">
        <f t="shared" si="22"/>
        <v>0</v>
      </c>
    </row>
    <row r="87" spans="1:17" s="4" customFormat="1" ht="18.75" hidden="1" customHeight="1" x14ac:dyDescent="0.3">
      <c r="A87" s="7"/>
      <c r="B87" s="38"/>
      <c r="C87" s="38"/>
      <c r="D87" s="8"/>
      <c r="E87" s="8"/>
      <c r="F87" s="5">
        <f t="shared" si="24"/>
        <v>0</v>
      </c>
      <c r="G87" s="8"/>
      <c r="H87" s="8"/>
      <c r="I87" s="31"/>
      <c r="J87" s="5">
        <f t="shared" si="25"/>
        <v>0</v>
      </c>
      <c r="K87" s="31"/>
      <c r="L87" s="31"/>
      <c r="M87" s="31"/>
      <c r="N87" s="5">
        <f t="shared" si="20"/>
        <v>0</v>
      </c>
      <c r="O87" s="5">
        <f t="shared" si="21"/>
        <v>0</v>
      </c>
      <c r="P87" s="2">
        <f t="shared" si="22"/>
        <v>0</v>
      </c>
    </row>
    <row r="88" spans="1:17" s="32" customFormat="1" ht="40.700000000000003" customHeight="1" x14ac:dyDescent="0.3">
      <c r="A88" s="15" t="s">
        <v>67</v>
      </c>
      <c r="B88" s="15" t="s">
        <v>16</v>
      </c>
      <c r="C88" s="16" t="s">
        <v>65</v>
      </c>
      <c r="D88" s="13">
        <f t="shared" ref="D88:M88" si="26">D89+D108</f>
        <v>706396.43</v>
      </c>
      <c r="E88" s="13">
        <f t="shared" si="26"/>
        <v>676201.98265999975</v>
      </c>
      <c r="F88" s="13">
        <f t="shared" si="26"/>
        <v>0</v>
      </c>
      <c r="G88" s="13">
        <f t="shared" si="26"/>
        <v>0</v>
      </c>
      <c r="H88" s="13">
        <f t="shared" si="26"/>
        <v>0</v>
      </c>
      <c r="I88" s="13">
        <f t="shared" si="26"/>
        <v>0</v>
      </c>
      <c r="J88" s="13">
        <f t="shared" si="26"/>
        <v>0</v>
      </c>
      <c r="K88" s="13">
        <f t="shared" si="26"/>
        <v>0</v>
      </c>
      <c r="L88" s="13">
        <f t="shared" si="26"/>
        <v>0</v>
      </c>
      <c r="M88" s="13">
        <f t="shared" si="26"/>
        <v>0</v>
      </c>
      <c r="N88" s="13">
        <f t="shared" si="20"/>
        <v>706396.43</v>
      </c>
      <c r="O88" s="13">
        <f t="shared" si="21"/>
        <v>676201.98265999975</v>
      </c>
      <c r="P88" s="32">
        <f t="shared" si="22"/>
        <v>676.20198265999977</v>
      </c>
    </row>
    <row r="89" spans="1:17" ht="18.75" customHeight="1" x14ac:dyDescent="0.3">
      <c r="A89" s="22" t="s">
        <v>8</v>
      </c>
      <c r="B89" s="38"/>
      <c r="C89" s="38"/>
      <c r="D89" s="9">
        <f t="shared" ref="D89:M89" si="27">SUM(D90:D107)</f>
        <v>706396.43</v>
      </c>
      <c r="E89" s="9">
        <f t="shared" si="27"/>
        <v>676201.98265999975</v>
      </c>
      <c r="F89" s="9">
        <f t="shared" si="27"/>
        <v>0</v>
      </c>
      <c r="G89" s="9">
        <f t="shared" si="27"/>
        <v>0</v>
      </c>
      <c r="H89" s="9">
        <f t="shared" si="27"/>
        <v>0</v>
      </c>
      <c r="I89" s="29">
        <f t="shared" si="27"/>
        <v>0</v>
      </c>
      <c r="J89" s="9">
        <f t="shared" si="27"/>
        <v>0</v>
      </c>
      <c r="K89" s="29">
        <f t="shared" si="27"/>
        <v>0</v>
      </c>
      <c r="L89" s="29">
        <f t="shared" si="27"/>
        <v>0</v>
      </c>
      <c r="M89" s="29">
        <f t="shared" si="27"/>
        <v>0</v>
      </c>
      <c r="N89" s="9">
        <f t="shared" si="20"/>
        <v>706396.43</v>
      </c>
      <c r="O89" s="9">
        <f t="shared" si="21"/>
        <v>676201.98265999975</v>
      </c>
      <c r="P89" s="2">
        <f t="shared" si="22"/>
        <v>676.20198265999977</v>
      </c>
    </row>
    <row r="90" spans="1:17" ht="18.75" customHeight="1" x14ac:dyDescent="0.3">
      <c r="A90" s="7">
        <v>2111</v>
      </c>
      <c r="B90" s="38"/>
      <c r="C90" s="38"/>
      <c r="D90" s="5">
        <v>573219.43000000005</v>
      </c>
      <c r="E90" s="5">
        <v>549109.05179999978</v>
      </c>
      <c r="F90" s="5">
        <f>SUM(G90:I90)</f>
        <v>0</v>
      </c>
      <c r="G90" s="5"/>
      <c r="H90" s="5"/>
      <c r="I90" s="30"/>
      <c r="J90" s="5">
        <f>SUM(K90:M90)</f>
        <v>0</v>
      </c>
      <c r="K90" s="30"/>
      <c r="L90" s="30"/>
      <c r="M90" s="30"/>
      <c r="N90" s="5">
        <f t="shared" si="20"/>
        <v>573219.43000000005</v>
      </c>
      <c r="O90" s="5">
        <f t="shared" si="21"/>
        <v>549109.05179999978</v>
      </c>
      <c r="P90" s="2">
        <f t="shared" si="22"/>
        <v>549.10905179999975</v>
      </c>
    </row>
    <row r="91" spans="1:17" ht="18.75" customHeight="1" x14ac:dyDescent="0.3">
      <c r="A91" s="7">
        <v>2120</v>
      </c>
      <c r="B91" s="38"/>
      <c r="C91" s="38"/>
      <c r="D91" s="5">
        <v>126108.27</v>
      </c>
      <c r="E91" s="5">
        <v>120024.20086</v>
      </c>
      <c r="F91" s="5">
        <f t="shared" ref="F91:F107" si="28">SUM(G91:I91)</f>
        <v>0</v>
      </c>
      <c r="G91" s="5"/>
      <c r="H91" s="5"/>
      <c r="I91" s="30"/>
      <c r="J91" s="5">
        <f t="shared" ref="J91:J107" si="29">SUM(K91:M91)</f>
        <v>0</v>
      </c>
      <c r="K91" s="30"/>
      <c r="L91" s="30"/>
      <c r="M91" s="30"/>
      <c r="N91" s="5">
        <f t="shared" si="20"/>
        <v>126108.27</v>
      </c>
      <c r="O91" s="5">
        <f t="shared" si="21"/>
        <v>120024.20086</v>
      </c>
      <c r="P91" s="2">
        <f t="shared" si="22"/>
        <v>120.02420085999999</v>
      </c>
    </row>
    <row r="92" spans="1:17" ht="18.75" hidden="1" customHeight="1" x14ac:dyDescent="0.3">
      <c r="A92" s="7">
        <v>2210</v>
      </c>
      <c r="B92" s="38"/>
      <c r="C92" s="38"/>
      <c r="D92" s="5"/>
      <c r="E92" s="5"/>
      <c r="F92" s="5">
        <f t="shared" si="28"/>
        <v>0</v>
      </c>
      <c r="G92" s="5"/>
      <c r="H92" s="5"/>
      <c r="I92" s="30"/>
      <c r="J92" s="5">
        <f t="shared" si="29"/>
        <v>0</v>
      </c>
      <c r="K92" s="30"/>
      <c r="L92" s="30"/>
      <c r="M92" s="30"/>
      <c r="N92" s="5">
        <f t="shared" si="20"/>
        <v>0</v>
      </c>
      <c r="O92" s="5">
        <f t="shared" si="21"/>
        <v>0</v>
      </c>
      <c r="P92" s="2">
        <f t="shared" si="22"/>
        <v>0</v>
      </c>
    </row>
    <row r="93" spans="1:17" ht="18.75" hidden="1" customHeight="1" x14ac:dyDescent="0.3">
      <c r="A93" s="7">
        <v>2220</v>
      </c>
      <c r="B93" s="38"/>
      <c r="C93" s="38"/>
      <c r="D93" s="5"/>
      <c r="E93" s="5"/>
      <c r="F93" s="5">
        <f t="shared" si="28"/>
        <v>0</v>
      </c>
      <c r="G93" s="5"/>
      <c r="H93" s="5"/>
      <c r="I93" s="30"/>
      <c r="J93" s="5">
        <f t="shared" si="29"/>
        <v>0</v>
      </c>
      <c r="K93" s="30"/>
      <c r="L93" s="30"/>
      <c r="M93" s="30"/>
      <c r="N93" s="5">
        <f t="shared" si="20"/>
        <v>0</v>
      </c>
      <c r="O93" s="5">
        <f t="shared" si="21"/>
        <v>0</v>
      </c>
      <c r="P93" s="2">
        <f t="shared" si="22"/>
        <v>0</v>
      </c>
    </row>
    <row r="94" spans="1:17" ht="18.75" hidden="1" customHeight="1" x14ac:dyDescent="0.3">
      <c r="A94" s="7">
        <v>2230</v>
      </c>
      <c r="B94" s="38"/>
      <c r="C94" s="38"/>
      <c r="D94" s="5"/>
      <c r="E94" s="5"/>
      <c r="F94" s="5">
        <f t="shared" si="28"/>
        <v>0</v>
      </c>
      <c r="G94" s="5"/>
      <c r="H94" s="5"/>
      <c r="I94" s="30"/>
      <c r="J94" s="5">
        <f t="shared" si="29"/>
        <v>0</v>
      </c>
      <c r="K94" s="30"/>
      <c r="L94" s="30"/>
      <c r="M94" s="30"/>
      <c r="N94" s="5">
        <f t="shared" si="20"/>
        <v>0</v>
      </c>
      <c r="O94" s="5">
        <f t="shared" si="21"/>
        <v>0</v>
      </c>
      <c r="P94" s="2">
        <f t="shared" si="22"/>
        <v>0</v>
      </c>
    </row>
    <row r="95" spans="1:17" ht="18.75" hidden="1" customHeight="1" x14ac:dyDescent="0.3">
      <c r="A95" s="7">
        <v>2240</v>
      </c>
      <c r="B95" s="38"/>
      <c r="C95" s="38"/>
      <c r="D95" s="5"/>
      <c r="E95" s="5"/>
      <c r="F95" s="5">
        <f t="shared" si="28"/>
        <v>0</v>
      </c>
      <c r="G95" s="5"/>
      <c r="H95" s="5"/>
      <c r="I95" s="30"/>
      <c r="J95" s="5">
        <f t="shared" si="29"/>
        <v>0</v>
      </c>
      <c r="K95" s="30"/>
      <c r="L95" s="30"/>
      <c r="M95" s="30"/>
      <c r="N95" s="5">
        <f t="shared" si="20"/>
        <v>0</v>
      </c>
      <c r="O95" s="5">
        <f t="shared" si="21"/>
        <v>0</v>
      </c>
      <c r="P95" s="2">
        <f t="shared" si="22"/>
        <v>0</v>
      </c>
    </row>
    <row r="96" spans="1:17" ht="18.75" hidden="1" customHeight="1" x14ac:dyDescent="0.3">
      <c r="A96" s="7">
        <v>2250</v>
      </c>
      <c r="B96" s="38"/>
      <c r="C96" s="38"/>
      <c r="D96" s="5"/>
      <c r="E96" s="5"/>
      <c r="F96" s="5">
        <f t="shared" si="28"/>
        <v>0</v>
      </c>
      <c r="G96" s="5"/>
      <c r="H96" s="5"/>
      <c r="I96" s="30"/>
      <c r="J96" s="5">
        <f t="shared" si="29"/>
        <v>0</v>
      </c>
      <c r="K96" s="30"/>
      <c r="L96" s="30"/>
      <c r="M96" s="30"/>
      <c r="N96" s="5">
        <f t="shared" si="20"/>
        <v>0</v>
      </c>
      <c r="O96" s="5">
        <f t="shared" si="21"/>
        <v>0</v>
      </c>
      <c r="P96" s="2">
        <f t="shared" si="22"/>
        <v>0</v>
      </c>
    </row>
    <row r="97" spans="1:17" ht="18.75" hidden="1" customHeight="1" x14ac:dyDescent="0.3">
      <c r="A97" s="7">
        <v>2271</v>
      </c>
      <c r="B97" s="38"/>
      <c r="C97" s="38"/>
      <c r="D97" s="5"/>
      <c r="E97" s="5"/>
      <c r="F97" s="5">
        <f t="shared" si="28"/>
        <v>0</v>
      </c>
      <c r="G97" s="5"/>
      <c r="H97" s="5"/>
      <c r="I97" s="30"/>
      <c r="J97" s="5">
        <f t="shared" si="29"/>
        <v>0</v>
      </c>
      <c r="K97" s="30"/>
      <c r="L97" s="30"/>
      <c r="M97" s="30"/>
      <c r="N97" s="5">
        <f t="shared" si="20"/>
        <v>0</v>
      </c>
      <c r="O97" s="5">
        <f t="shared" si="21"/>
        <v>0</v>
      </c>
      <c r="P97" s="2">
        <f t="shared" si="22"/>
        <v>0</v>
      </c>
    </row>
    <row r="98" spans="1:17" ht="18.75" hidden="1" customHeight="1" x14ac:dyDescent="0.3">
      <c r="A98" s="7">
        <v>2272</v>
      </c>
      <c r="B98" s="38"/>
      <c r="C98" s="38"/>
      <c r="D98" s="5"/>
      <c r="E98" s="5"/>
      <c r="F98" s="5">
        <f t="shared" si="28"/>
        <v>0</v>
      </c>
      <c r="G98" s="5"/>
      <c r="H98" s="5"/>
      <c r="I98" s="30"/>
      <c r="J98" s="5">
        <f t="shared" si="29"/>
        <v>0</v>
      </c>
      <c r="K98" s="30"/>
      <c r="L98" s="30"/>
      <c r="M98" s="30"/>
      <c r="N98" s="5">
        <f t="shared" si="20"/>
        <v>0</v>
      </c>
      <c r="O98" s="5">
        <f t="shared" si="21"/>
        <v>0</v>
      </c>
      <c r="P98" s="2">
        <f t="shared" si="22"/>
        <v>0</v>
      </c>
    </row>
    <row r="99" spans="1:17" ht="18.75" hidden="1" customHeight="1" x14ac:dyDescent="0.3">
      <c r="A99" s="7">
        <v>2273</v>
      </c>
      <c r="B99" s="38"/>
      <c r="C99" s="38"/>
      <c r="D99" s="5"/>
      <c r="E99" s="5"/>
      <c r="F99" s="5">
        <f t="shared" si="28"/>
        <v>0</v>
      </c>
      <c r="G99" s="5"/>
      <c r="H99" s="5"/>
      <c r="I99" s="30"/>
      <c r="J99" s="5">
        <f t="shared" si="29"/>
        <v>0</v>
      </c>
      <c r="K99" s="30"/>
      <c r="L99" s="30"/>
      <c r="M99" s="30"/>
      <c r="N99" s="5">
        <f t="shared" si="20"/>
        <v>0</v>
      </c>
      <c r="O99" s="5">
        <f t="shared" si="21"/>
        <v>0</v>
      </c>
      <c r="P99" s="2">
        <f t="shared" si="22"/>
        <v>0</v>
      </c>
    </row>
    <row r="100" spans="1:17" ht="18.75" hidden="1" customHeight="1" x14ac:dyDescent="0.3">
      <c r="A100" s="7">
        <v>2274</v>
      </c>
      <c r="B100" s="38"/>
      <c r="C100" s="38"/>
      <c r="D100" s="5"/>
      <c r="E100" s="5"/>
      <c r="F100" s="5">
        <f t="shared" si="28"/>
        <v>0</v>
      </c>
      <c r="G100" s="5"/>
      <c r="H100" s="5"/>
      <c r="I100" s="30"/>
      <c r="J100" s="5">
        <f t="shared" si="29"/>
        <v>0</v>
      </c>
      <c r="K100" s="30"/>
      <c r="L100" s="30"/>
      <c r="M100" s="30"/>
      <c r="N100" s="5">
        <f t="shared" si="20"/>
        <v>0</v>
      </c>
      <c r="O100" s="5">
        <f t="shared" si="21"/>
        <v>0</v>
      </c>
      <c r="P100" s="2">
        <f t="shared" si="22"/>
        <v>0</v>
      </c>
    </row>
    <row r="101" spans="1:17" ht="18.75" hidden="1" customHeight="1" x14ac:dyDescent="0.3">
      <c r="A101" s="7">
        <v>2275</v>
      </c>
      <c r="B101" s="38"/>
      <c r="C101" s="38"/>
      <c r="D101" s="5"/>
      <c r="E101" s="5"/>
      <c r="F101" s="5">
        <f t="shared" si="28"/>
        <v>0</v>
      </c>
      <c r="G101" s="5"/>
      <c r="H101" s="5"/>
      <c r="I101" s="30"/>
      <c r="J101" s="5">
        <f t="shared" si="29"/>
        <v>0</v>
      </c>
      <c r="K101" s="30"/>
      <c r="L101" s="30"/>
      <c r="M101" s="30"/>
      <c r="N101" s="5">
        <f t="shared" si="20"/>
        <v>0</v>
      </c>
      <c r="O101" s="5">
        <f t="shared" si="21"/>
        <v>0</v>
      </c>
      <c r="P101" s="2">
        <f t="shared" si="22"/>
        <v>0</v>
      </c>
    </row>
    <row r="102" spans="1:17" ht="18.75" hidden="1" customHeight="1" x14ac:dyDescent="0.3">
      <c r="A102" s="7">
        <v>2276</v>
      </c>
      <c r="B102" s="38"/>
      <c r="C102" s="38"/>
      <c r="D102" s="5"/>
      <c r="E102" s="5"/>
      <c r="F102" s="5">
        <f t="shared" si="28"/>
        <v>0</v>
      </c>
      <c r="G102" s="5"/>
      <c r="H102" s="5"/>
      <c r="I102" s="30"/>
      <c r="J102" s="5">
        <f t="shared" si="29"/>
        <v>0</v>
      </c>
      <c r="K102" s="30"/>
      <c r="L102" s="30"/>
      <c r="M102" s="30"/>
      <c r="N102" s="5">
        <f t="shared" si="20"/>
        <v>0</v>
      </c>
      <c r="O102" s="5">
        <f t="shared" si="21"/>
        <v>0</v>
      </c>
      <c r="P102" s="2">
        <f t="shared" si="22"/>
        <v>0</v>
      </c>
    </row>
    <row r="103" spans="1:17" ht="18.75" hidden="1" customHeight="1" x14ac:dyDescent="0.3">
      <c r="A103" s="7">
        <v>2282</v>
      </c>
      <c r="B103" s="38"/>
      <c r="C103" s="38"/>
      <c r="D103" s="5"/>
      <c r="E103" s="5"/>
      <c r="F103" s="5">
        <f t="shared" si="28"/>
        <v>0</v>
      </c>
      <c r="G103" s="5"/>
      <c r="H103" s="5"/>
      <c r="I103" s="30"/>
      <c r="J103" s="5">
        <f t="shared" si="29"/>
        <v>0</v>
      </c>
      <c r="K103" s="30"/>
      <c r="L103" s="30"/>
      <c r="M103" s="30"/>
      <c r="N103" s="5">
        <f t="shared" si="20"/>
        <v>0</v>
      </c>
      <c r="O103" s="5">
        <f t="shared" si="21"/>
        <v>0</v>
      </c>
      <c r="P103" s="2">
        <f t="shared" si="22"/>
        <v>0</v>
      </c>
    </row>
    <row r="104" spans="1:17" ht="18.75" customHeight="1" x14ac:dyDescent="0.3">
      <c r="A104" s="7">
        <v>2610</v>
      </c>
      <c r="B104" s="38"/>
      <c r="C104" s="38"/>
      <c r="D104" s="5">
        <v>7068.73</v>
      </c>
      <c r="E104" s="5">
        <v>7068.73</v>
      </c>
      <c r="F104" s="5">
        <f t="shared" si="28"/>
        <v>0</v>
      </c>
      <c r="G104" s="5"/>
      <c r="H104" s="5"/>
      <c r="I104" s="30"/>
      <c r="J104" s="5">
        <f t="shared" si="29"/>
        <v>0</v>
      </c>
      <c r="K104" s="30"/>
      <c r="L104" s="30"/>
      <c r="M104" s="30"/>
      <c r="N104" s="5">
        <f t="shared" si="20"/>
        <v>7068.73</v>
      </c>
      <c r="O104" s="5">
        <f t="shared" si="21"/>
        <v>7068.73</v>
      </c>
      <c r="P104" s="2">
        <f t="shared" si="22"/>
        <v>7.0687299999999995</v>
      </c>
    </row>
    <row r="105" spans="1:17" ht="18.75" customHeight="1" x14ac:dyDescent="0.3">
      <c r="A105" s="7">
        <v>2720</v>
      </c>
      <c r="B105" s="38"/>
      <c r="C105" s="38"/>
      <c r="D105" s="5"/>
      <c r="E105" s="5"/>
      <c r="F105" s="5">
        <f t="shared" si="28"/>
        <v>0</v>
      </c>
      <c r="G105" s="5"/>
      <c r="H105" s="5"/>
      <c r="I105" s="30"/>
      <c r="J105" s="5">
        <f t="shared" si="29"/>
        <v>0</v>
      </c>
      <c r="K105" s="30"/>
      <c r="L105" s="30"/>
      <c r="M105" s="30"/>
      <c r="N105" s="5">
        <f t="shared" si="20"/>
        <v>0</v>
      </c>
      <c r="O105" s="5">
        <f t="shared" si="21"/>
        <v>0</v>
      </c>
      <c r="P105" s="2">
        <f t="shared" si="22"/>
        <v>0</v>
      </c>
    </row>
    <row r="106" spans="1:17" ht="18.75" customHeight="1" x14ac:dyDescent="0.3">
      <c r="A106" s="7">
        <v>2730</v>
      </c>
      <c r="B106" s="38"/>
      <c r="C106" s="38"/>
      <c r="D106" s="5"/>
      <c r="E106" s="5"/>
      <c r="F106" s="5">
        <f t="shared" si="28"/>
        <v>0</v>
      </c>
      <c r="G106" s="5"/>
      <c r="H106" s="5"/>
      <c r="I106" s="30"/>
      <c r="J106" s="5">
        <f t="shared" si="29"/>
        <v>0</v>
      </c>
      <c r="K106" s="30"/>
      <c r="L106" s="30"/>
      <c r="M106" s="30"/>
      <c r="N106" s="5">
        <f t="shared" si="20"/>
        <v>0</v>
      </c>
      <c r="O106" s="5">
        <f t="shared" si="21"/>
        <v>0</v>
      </c>
      <c r="P106" s="2">
        <f t="shared" si="22"/>
        <v>0</v>
      </c>
    </row>
    <row r="107" spans="1:17" ht="18.75" customHeight="1" x14ac:dyDescent="0.3">
      <c r="A107" s="7">
        <v>2800</v>
      </c>
      <c r="B107" s="38"/>
      <c r="C107" s="38"/>
      <c r="D107" s="5"/>
      <c r="E107" s="5"/>
      <c r="F107" s="5">
        <f t="shared" si="28"/>
        <v>0</v>
      </c>
      <c r="G107" s="5"/>
      <c r="H107" s="5"/>
      <c r="I107" s="30"/>
      <c r="J107" s="5">
        <f t="shared" si="29"/>
        <v>0</v>
      </c>
      <c r="K107" s="30"/>
      <c r="L107" s="30"/>
      <c r="M107" s="30"/>
      <c r="N107" s="5">
        <f t="shared" si="20"/>
        <v>0</v>
      </c>
      <c r="O107" s="5">
        <f t="shared" si="21"/>
        <v>0</v>
      </c>
      <c r="P107" s="2">
        <f t="shared" si="22"/>
        <v>0</v>
      </c>
      <c r="Q107" s="19"/>
    </row>
    <row r="108" spans="1:17" ht="18.75" customHeight="1" x14ac:dyDescent="0.3">
      <c r="A108" s="22" t="s">
        <v>9</v>
      </c>
      <c r="B108" s="38"/>
      <c r="C108" s="38"/>
      <c r="D108" s="9">
        <f t="shared" ref="D108:M108" si="30">SUM(D109:D113)</f>
        <v>0</v>
      </c>
      <c r="E108" s="9">
        <f t="shared" si="30"/>
        <v>0</v>
      </c>
      <c r="F108" s="9">
        <f t="shared" si="30"/>
        <v>0</v>
      </c>
      <c r="G108" s="9">
        <f t="shared" si="30"/>
        <v>0</v>
      </c>
      <c r="H108" s="9">
        <f t="shared" si="30"/>
        <v>0</v>
      </c>
      <c r="I108" s="29">
        <f t="shared" si="30"/>
        <v>0</v>
      </c>
      <c r="J108" s="9">
        <f t="shared" si="30"/>
        <v>0</v>
      </c>
      <c r="K108" s="29">
        <f t="shared" si="30"/>
        <v>0</v>
      </c>
      <c r="L108" s="29">
        <f t="shared" si="30"/>
        <v>0</v>
      </c>
      <c r="M108" s="29">
        <f t="shared" si="30"/>
        <v>0</v>
      </c>
      <c r="N108" s="9">
        <f t="shared" si="20"/>
        <v>0</v>
      </c>
      <c r="O108" s="9">
        <f t="shared" si="21"/>
        <v>0</v>
      </c>
      <c r="P108" s="2">
        <f t="shared" si="22"/>
        <v>0</v>
      </c>
    </row>
    <row r="109" spans="1:17" s="4" customFormat="1" ht="18.75" hidden="1" customHeight="1" x14ac:dyDescent="0.3">
      <c r="A109" s="7">
        <v>3110</v>
      </c>
      <c r="B109" s="38"/>
      <c r="C109" s="38"/>
      <c r="D109" s="5"/>
      <c r="E109" s="5"/>
      <c r="F109" s="5">
        <f t="shared" ref="F109:F113" si="31">SUM(G109:I109)</f>
        <v>0</v>
      </c>
      <c r="G109" s="5"/>
      <c r="H109" s="5"/>
      <c r="I109" s="30"/>
      <c r="J109" s="5">
        <f t="shared" ref="J109:J113" si="32">SUM(K109:M109)</f>
        <v>0</v>
      </c>
      <c r="K109" s="30"/>
      <c r="L109" s="30"/>
      <c r="M109" s="30"/>
      <c r="N109" s="5">
        <f t="shared" si="20"/>
        <v>0</v>
      </c>
      <c r="O109" s="5">
        <f t="shared" si="21"/>
        <v>0</v>
      </c>
      <c r="P109" s="2">
        <f t="shared" si="22"/>
        <v>0</v>
      </c>
    </row>
    <row r="110" spans="1:17" s="4" customFormat="1" ht="18.75" hidden="1" customHeight="1" x14ac:dyDescent="0.3">
      <c r="A110" s="7">
        <v>3122</v>
      </c>
      <c r="B110" s="38"/>
      <c r="C110" s="38"/>
      <c r="D110" s="5"/>
      <c r="E110" s="5"/>
      <c r="F110" s="5">
        <f t="shared" si="31"/>
        <v>0</v>
      </c>
      <c r="G110" s="5"/>
      <c r="H110" s="5"/>
      <c r="I110" s="30"/>
      <c r="J110" s="5">
        <f t="shared" si="32"/>
        <v>0</v>
      </c>
      <c r="K110" s="30"/>
      <c r="L110" s="30"/>
      <c r="M110" s="30"/>
      <c r="N110" s="5">
        <f t="shared" si="20"/>
        <v>0</v>
      </c>
      <c r="O110" s="5">
        <f t="shared" si="21"/>
        <v>0</v>
      </c>
      <c r="P110" s="2">
        <f t="shared" si="22"/>
        <v>0</v>
      </c>
    </row>
    <row r="111" spans="1:17" s="4" customFormat="1" ht="18.75" hidden="1" customHeight="1" x14ac:dyDescent="0.3">
      <c r="A111" s="7">
        <v>3132</v>
      </c>
      <c r="B111" s="38"/>
      <c r="C111" s="38"/>
      <c r="D111" s="5"/>
      <c r="E111" s="5"/>
      <c r="F111" s="5">
        <f t="shared" si="31"/>
        <v>0</v>
      </c>
      <c r="G111" s="5"/>
      <c r="H111" s="5"/>
      <c r="I111" s="30"/>
      <c r="J111" s="5">
        <f t="shared" si="32"/>
        <v>0</v>
      </c>
      <c r="K111" s="30"/>
      <c r="L111" s="30"/>
      <c r="M111" s="30"/>
      <c r="N111" s="5">
        <f t="shared" si="20"/>
        <v>0</v>
      </c>
      <c r="O111" s="5">
        <f t="shared" si="21"/>
        <v>0</v>
      </c>
      <c r="P111" s="2">
        <f t="shared" si="22"/>
        <v>0</v>
      </c>
    </row>
    <row r="112" spans="1:17" s="4" customFormat="1" ht="18.75" hidden="1" customHeight="1" x14ac:dyDescent="0.3">
      <c r="A112" s="7">
        <v>3142</v>
      </c>
      <c r="B112" s="38"/>
      <c r="C112" s="38"/>
      <c r="D112" s="8"/>
      <c r="E112" s="8"/>
      <c r="F112" s="5">
        <f t="shared" si="31"/>
        <v>0</v>
      </c>
      <c r="G112" s="8"/>
      <c r="H112" s="8"/>
      <c r="I112" s="31"/>
      <c r="J112" s="5">
        <f t="shared" si="32"/>
        <v>0</v>
      </c>
      <c r="K112" s="31"/>
      <c r="L112" s="31"/>
      <c r="M112" s="31"/>
      <c r="N112" s="5">
        <f t="shared" si="20"/>
        <v>0</v>
      </c>
      <c r="O112" s="5">
        <f t="shared" si="21"/>
        <v>0</v>
      </c>
      <c r="P112" s="2">
        <f t="shared" si="22"/>
        <v>0</v>
      </c>
    </row>
    <row r="113" spans="1:16" s="4" customFormat="1" ht="18.75" hidden="1" customHeight="1" x14ac:dyDescent="0.3">
      <c r="A113" s="7"/>
      <c r="B113" s="38"/>
      <c r="C113" s="38"/>
      <c r="D113" s="8"/>
      <c r="E113" s="8"/>
      <c r="F113" s="5">
        <f t="shared" si="31"/>
        <v>0</v>
      </c>
      <c r="G113" s="8"/>
      <c r="H113" s="8"/>
      <c r="I113" s="31"/>
      <c r="J113" s="5">
        <f t="shared" si="32"/>
        <v>0</v>
      </c>
      <c r="K113" s="31"/>
      <c r="L113" s="31"/>
      <c r="M113" s="31"/>
      <c r="N113" s="5">
        <f t="shared" si="20"/>
        <v>0</v>
      </c>
      <c r="O113" s="5">
        <f t="shared" si="21"/>
        <v>0</v>
      </c>
      <c r="P113" s="2">
        <f t="shared" si="22"/>
        <v>0</v>
      </c>
    </row>
    <row r="114" spans="1:16" s="32" customFormat="1" ht="79.5" customHeight="1" x14ac:dyDescent="0.3">
      <c r="A114" s="15" t="s">
        <v>68</v>
      </c>
      <c r="B114" s="15" t="s">
        <v>17</v>
      </c>
      <c r="C114" s="16" t="s">
        <v>55</v>
      </c>
      <c r="D114" s="13">
        <f t="shared" ref="D114:M114" si="33">D115+D134</f>
        <v>18475.7</v>
      </c>
      <c r="E114" s="13">
        <f t="shared" si="33"/>
        <v>16391.65886</v>
      </c>
      <c r="F114" s="13">
        <f t="shared" si="33"/>
        <v>0</v>
      </c>
      <c r="G114" s="13">
        <f t="shared" si="33"/>
        <v>0</v>
      </c>
      <c r="H114" s="13">
        <f t="shared" si="33"/>
        <v>0</v>
      </c>
      <c r="I114" s="13">
        <f t="shared" si="33"/>
        <v>0</v>
      </c>
      <c r="J114" s="13">
        <f t="shared" si="33"/>
        <v>0</v>
      </c>
      <c r="K114" s="13">
        <f t="shared" si="33"/>
        <v>0</v>
      </c>
      <c r="L114" s="13">
        <f t="shared" si="33"/>
        <v>0</v>
      </c>
      <c r="M114" s="13">
        <f t="shared" si="33"/>
        <v>0</v>
      </c>
      <c r="N114" s="13">
        <f t="shared" si="20"/>
        <v>18475.7</v>
      </c>
      <c r="O114" s="13">
        <f t="shared" si="21"/>
        <v>16391.65886</v>
      </c>
      <c r="P114" s="32">
        <f t="shared" si="22"/>
        <v>16.39165886</v>
      </c>
    </row>
    <row r="115" spans="1:16" ht="18.75" customHeight="1" x14ac:dyDescent="0.3">
      <c r="A115" s="22" t="s">
        <v>8</v>
      </c>
      <c r="B115" s="38"/>
      <c r="C115" s="38"/>
      <c r="D115" s="9">
        <f t="shared" ref="D115:M115" si="34">SUM(D116:D133)</f>
        <v>18475.7</v>
      </c>
      <c r="E115" s="9">
        <f t="shared" si="34"/>
        <v>16391.65886</v>
      </c>
      <c r="F115" s="9">
        <f t="shared" si="34"/>
        <v>0</v>
      </c>
      <c r="G115" s="9">
        <f t="shared" si="34"/>
        <v>0</v>
      </c>
      <c r="H115" s="9">
        <f t="shared" si="34"/>
        <v>0</v>
      </c>
      <c r="I115" s="29">
        <f t="shared" si="34"/>
        <v>0</v>
      </c>
      <c r="J115" s="9">
        <f t="shared" si="34"/>
        <v>0</v>
      </c>
      <c r="K115" s="29">
        <f t="shared" si="34"/>
        <v>0</v>
      </c>
      <c r="L115" s="29">
        <f t="shared" si="34"/>
        <v>0</v>
      </c>
      <c r="M115" s="29">
        <f t="shared" si="34"/>
        <v>0</v>
      </c>
      <c r="N115" s="9">
        <f t="shared" si="20"/>
        <v>18475.7</v>
      </c>
      <c r="O115" s="9">
        <f t="shared" si="21"/>
        <v>16391.65886</v>
      </c>
      <c r="P115" s="2">
        <f t="shared" si="22"/>
        <v>16.39165886</v>
      </c>
    </row>
    <row r="116" spans="1:16" ht="18.75" customHeight="1" x14ac:dyDescent="0.3">
      <c r="A116" s="7">
        <v>2111</v>
      </c>
      <c r="B116" s="38"/>
      <c r="C116" s="38"/>
      <c r="D116" s="5">
        <v>15144.014999999999</v>
      </c>
      <c r="E116" s="5">
        <v>13471.29501</v>
      </c>
      <c r="F116" s="5">
        <f>SUM(G116:I116)</f>
        <v>0</v>
      </c>
      <c r="G116" s="5"/>
      <c r="H116" s="5"/>
      <c r="I116" s="30"/>
      <c r="J116" s="5">
        <f>SUM(K116:M116)</f>
        <v>0</v>
      </c>
      <c r="K116" s="30"/>
      <c r="L116" s="30"/>
      <c r="M116" s="30"/>
      <c r="N116" s="5">
        <f t="shared" si="20"/>
        <v>15144.014999999999</v>
      </c>
      <c r="O116" s="5">
        <f t="shared" si="21"/>
        <v>13471.29501</v>
      </c>
      <c r="P116" s="2">
        <f t="shared" si="22"/>
        <v>13.47129501</v>
      </c>
    </row>
    <row r="117" spans="1:16" ht="18.75" customHeight="1" x14ac:dyDescent="0.3">
      <c r="A117" s="7">
        <v>2120</v>
      </c>
      <c r="B117" s="38"/>
      <c r="C117" s="38"/>
      <c r="D117" s="5">
        <v>3331.6849999999999</v>
      </c>
      <c r="E117" s="5">
        <v>2920.3638500000002</v>
      </c>
      <c r="F117" s="5">
        <f t="shared" ref="F117:F133" si="35">SUM(G117:I117)</f>
        <v>0</v>
      </c>
      <c r="G117" s="5"/>
      <c r="H117" s="5"/>
      <c r="I117" s="30"/>
      <c r="J117" s="5">
        <f t="shared" ref="J117:J133" si="36">SUM(K117:M117)</f>
        <v>0</v>
      </c>
      <c r="K117" s="30"/>
      <c r="L117" s="30"/>
      <c r="M117" s="30"/>
      <c r="N117" s="5">
        <f t="shared" si="20"/>
        <v>3331.6849999999999</v>
      </c>
      <c r="O117" s="5">
        <f t="shared" si="21"/>
        <v>2920.3638500000002</v>
      </c>
      <c r="P117" s="2">
        <f t="shared" si="22"/>
        <v>2.9203638500000002</v>
      </c>
    </row>
    <row r="118" spans="1:16" ht="18.75" hidden="1" customHeight="1" x14ac:dyDescent="0.3">
      <c r="A118" s="7">
        <v>2210</v>
      </c>
      <c r="B118" s="38"/>
      <c r="C118" s="38"/>
      <c r="D118" s="5"/>
      <c r="E118" s="5"/>
      <c r="F118" s="5">
        <f t="shared" si="35"/>
        <v>0</v>
      </c>
      <c r="G118" s="5"/>
      <c r="H118" s="5"/>
      <c r="I118" s="30"/>
      <c r="J118" s="5">
        <f t="shared" si="36"/>
        <v>0</v>
      </c>
      <c r="K118" s="30"/>
      <c r="L118" s="30"/>
      <c r="M118" s="30"/>
      <c r="N118" s="5">
        <f t="shared" si="20"/>
        <v>0</v>
      </c>
      <c r="O118" s="5">
        <f t="shared" si="21"/>
        <v>0</v>
      </c>
      <c r="P118" s="2">
        <f t="shared" si="22"/>
        <v>0</v>
      </c>
    </row>
    <row r="119" spans="1:16" ht="18.75" hidden="1" customHeight="1" x14ac:dyDescent="0.3">
      <c r="A119" s="7">
        <v>2220</v>
      </c>
      <c r="B119" s="38"/>
      <c r="C119" s="38"/>
      <c r="D119" s="5"/>
      <c r="E119" s="5"/>
      <c r="F119" s="5">
        <f t="shared" si="35"/>
        <v>0</v>
      </c>
      <c r="G119" s="5"/>
      <c r="H119" s="5"/>
      <c r="I119" s="30"/>
      <c r="J119" s="5">
        <f t="shared" si="36"/>
        <v>0</v>
      </c>
      <c r="K119" s="30"/>
      <c r="L119" s="30"/>
      <c r="M119" s="30"/>
      <c r="N119" s="5">
        <f t="shared" si="20"/>
        <v>0</v>
      </c>
      <c r="O119" s="5">
        <f t="shared" si="21"/>
        <v>0</v>
      </c>
      <c r="P119" s="2">
        <f t="shared" si="22"/>
        <v>0</v>
      </c>
    </row>
    <row r="120" spans="1:16" ht="18.75" hidden="1" customHeight="1" x14ac:dyDescent="0.3">
      <c r="A120" s="7">
        <v>2230</v>
      </c>
      <c r="B120" s="38"/>
      <c r="C120" s="38"/>
      <c r="D120" s="5"/>
      <c r="E120" s="5"/>
      <c r="F120" s="5">
        <f t="shared" si="35"/>
        <v>0</v>
      </c>
      <c r="G120" s="5"/>
      <c r="H120" s="5"/>
      <c r="I120" s="30"/>
      <c r="J120" s="5">
        <f t="shared" si="36"/>
        <v>0</v>
      </c>
      <c r="K120" s="30"/>
      <c r="L120" s="30"/>
      <c r="M120" s="30"/>
      <c r="N120" s="5">
        <f t="shared" si="20"/>
        <v>0</v>
      </c>
      <c r="O120" s="5">
        <f t="shared" si="21"/>
        <v>0</v>
      </c>
      <c r="P120" s="2">
        <f t="shared" si="22"/>
        <v>0</v>
      </c>
    </row>
    <row r="121" spans="1:16" ht="18.75" hidden="1" customHeight="1" x14ac:dyDescent="0.3">
      <c r="A121" s="7">
        <v>2240</v>
      </c>
      <c r="B121" s="38"/>
      <c r="C121" s="38"/>
      <c r="D121" s="5"/>
      <c r="E121" s="5"/>
      <c r="F121" s="5">
        <f t="shared" si="35"/>
        <v>0</v>
      </c>
      <c r="G121" s="5"/>
      <c r="H121" s="5"/>
      <c r="I121" s="30"/>
      <c r="J121" s="5">
        <f t="shared" si="36"/>
        <v>0</v>
      </c>
      <c r="K121" s="30"/>
      <c r="L121" s="30"/>
      <c r="M121" s="30"/>
      <c r="N121" s="5">
        <f t="shared" si="20"/>
        <v>0</v>
      </c>
      <c r="O121" s="5">
        <f t="shared" si="21"/>
        <v>0</v>
      </c>
      <c r="P121" s="2">
        <f t="shared" si="22"/>
        <v>0</v>
      </c>
    </row>
    <row r="122" spans="1:16" ht="18.75" hidden="1" customHeight="1" x14ac:dyDescent="0.3">
      <c r="A122" s="7">
        <v>2250</v>
      </c>
      <c r="B122" s="38"/>
      <c r="C122" s="38"/>
      <c r="D122" s="5"/>
      <c r="E122" s="5"/>
      <c r="F122" s="5">
        <f t="shared" si="35"/>
        <v>0</v>
      </c>
      <c r="G122" s="5"/>
      <c r="H122" s="5"/>
      <c r="I122" s="30"/>
      <c r="J122" s="5">
        <f t="shared" si="36"/>
        <v>0</v>
      </c>
      <c r="K122" s="30"/>
      <c r="L122" s="30"/>
      <c r="M122" s="30"/>
      <c r="N122" s="5">
        <f t="shared" si="20"/>
        <v>0</v>
      </c>
      <c r="O122" s="5">
        <f t="shared" si="21"/>
        <v>0</v>
      </c>
      <c r="P122" s="2">
        <f t="shared" si="22"/>
        <v>0</v>
      </c>
    </row>
    <row r="123" spans="1:16" ht="18.75" hidden="1" customHeight="1" x14ac:dyDescent="0.3">
      <c r="A123" s="7">
        <v>2271</v>
      </c>
      <c r="B123" s="38"/>
      <c r="C123" s="38"/>
      <c r="D123" s="5"/>
      <c r="E123" s="5"/>
      <c r="F123" s="5">
        <f t="shared" si="35"/>
        <v>0</v>
      </c>
      <c r="G123" s="5"/>
      <c r="H123" s="5"/>
      <c r="I123" s="30"/>
      <c r="J123" s="5">
        <f t="shared" si="36"/>
        <v>0</v>
      </c>
      <c r="K123" s="30"/>
      <c r="L123" s="30"/>
      <c r="M123" s="30"/>
      <c r="N123" s="5">
        <f t="shared" si="20"/>
        <v>0</v>
      </c>
      <c r="O123" s="5">
        <f t="shared" si="21"/>
        <v>0</v>
      </c>
      <c r="P123" s="2">
        <f t="shared" si="22"/>
        <v>0</v>
      </c>
    </row>
    <row r="124" spans="1:16" ht="18.75" hidden="1" customHeight="1" x14ac:dyDescent="0.3">
      <c r="A124" s="7">
        <v>2272</v>
      </c>
      <c r="B124" s="38"/>
      <c r="C124" s="38"/>
      <c r="D124" s="5"/>
      <c r="E124" s="5"/>
      <c r="F124" s="5">
        <f t="shared" si="35"/>
        <v>0</v>
      </c>
      <c r="G124" s="5"/>
      <c r="H124" s="5"/>
      <c r="I124" s="30"/>
      <c r="J124" s="5">
        <f t="shared" si="36"/>
        <v>0</v>
      </c>
      <c r="K124" s="30"/>
      <c r="L124" s="30"/>
      <c r="M124" s="30"/>
      <c r="N124" s="5">
        <f t="shared" si="20"/>
        <v>0</v>
      </c>
      <c r="O124" s="5">
        <f t="shared" si="21"/>
        <v>0</v>
      </c>
      <c r="P124" s="2">
        <f t="shared" si="22"/>
        <v>0</v>
      </c>
    </row>
    <row r="125" spans="1:16" ht="18.75" hidden="1" customHeight="1" x14ac:dyDescent="0.3">
      <c r="A125" s="7">
        <v>2273</v>
      </c>
      <c r="B125" s="38"/>
      <c r="C125" s="38"/>
      <c r="D125" s="5"/>
      <c r="E125" s="5"/>
      <c r="F125" s="5">
        <f t="shared" si="35"/>
        <v>0</v>
      </c>
      <c r="G125" s="5"/>
      <c r="H125" s="5"/>
      <c r="I125" s="30"/>
      <c r="J125" s="5">
        <f t="shared" si="36"/>
        <v>0</v>
      </c>
      <c r="K125" s="30"/>
      <c r="L125" s="30"/>
      <c r="M125" s="30"/>
      <c r="N125" s="5">
        <f t="shared" si="20"/>
        <v>0</v>
      </c>
      <c r="O125" s="5">
        <f t="shared" si="21"/>
        <v>0</v>
      </c>
      <c r="P125" s="2">
        <f t="shared" si="22"/>
        <v>0</v>
      </c>
    </row>
    <row r="126" spans="1:16" ht="18.75" hidden="1" customHeight="1" x14ac:dyDescent="0.3">
      <c r="A126" s="7">
        <v>2274</v>
      </c>
      <c r="B126" s="38"/>
      <c r="C126" s="38"/>
      <c r="D126" s="5"/>
      <c r="E126" s="5"/>
      <c r="F126" s="5">
        <f t="shared" si="35"/>
        <v>0</v>
      </c>
      <c r="G126" s="5"/>
      <c r="H126" s="5"/>
      <c r="I126" s="30"/>
      <c r="J126" s="5">
        <f t="shared" si="36"/>
        <v>0</v>
      </c>
      <c r="K126" s="30"/>
      <c r="L126" s="30"/>
      <c r="M126" s="30"/>
      <c r="N126" s="5">
        <f t="shared" si="20"/>
        <v>0</v>
      </c>
      <c r="O126" s="5">
        <f t="shared" si="21"/>
        <v>0</v>
      </c>
      <c r="P126" s="2">
        <f t="shared" si="22"/>
        <v>0</v>
      </c>
    </row>
    <row r="127" spans="1:16" ht="18.75" hidden="1" customHeight="1" x14ac:dyDescent="0.3">
      <c r="A127" s="7">
        <v>2275</v>
      </c>
      <c r="B127" s="38"/>
      <c r="C127" s="38"/>
      <c r="D127" s="5"/>
      <c r="E127" s="5"/>
      <c r="F127" s="5">
        <f t="shared" si="35"/>
        <v>0</v>
      </c>
      <c r="G127" s="5"/>
      <c r="H127" s="5"/>
      <c r="I127" s="30"/>
      <c r="J127" s="5">
        <f t="shared" si="36"/>
        <v>0</v>
      </c>
      <c r="K127" s="30"/>
      <c r="L127" s="30"/>
      <c r="M127" s="30"/>
      <c r="N127" s="5">
        <f t="shared" si="20"/>
        <v>0</v>
      </c>
      <c r="O127" s="5">
        <f t="shared" si="21"/>
        <v>0</v>
      </c>
      <c r="P127" s="2">
        <f t="shared" si="22"/>
        <v>0</v>
      </c>
    </row>
    <row r="128" spans="1:16" ht="18.75" hidden="1" customHeight="1" x14ac:dyDescent="0.3">
      <c r="A128" s="7">
        <v>2276</v>
      </c>
      <c r="B128" s="38"/>
      <c r="C128" s="38"/>
      <c r="D128" s="5"/>
      <c r="E128" s="5"/>
      <c r="F128" s="5">
        <f t="shared" si="35"/>
        <v>0</v>
      </c>
      <c r="G128" s="5"/>
      <c r="H128" s="5"/>
      <c r="I128" s="30"/>
      <c r="J128" s="5">
        <f t="shared" si="36"/>
        <v>0</v>
      </c>
      <c r="K128" s="30"/>
      <c r="L128" s="30"/>
      <c r="M128" s="30"/>
      <c r="N128" s="5">
        <f t="shared" si="20"/>
        <v>0</v>
      </c>
      <c r="O128" s="5">
        <f t="shared" si="21"/>
        <v>0</v>
      </c>
      <c r="P128" s="2">
        <f t="shared" si="22"/>
        <v>0</v>
      </c>
    </row>
    <row r="129" spans="1:17" ht="18.75" hidden="1" customHeight="1" x14ac:dyDescent="0.3">
      <c r="A129" s="7">
        <v>2282</v>
      </c>
      <c r="B129" s="38"/>
      <c r="C129" s="38"/>
      <c r="D129" s="5"/>
      <c r="E129" s="5"/>
      <c r="F129" s="5">
        <f t="shared" si="35"/>
        <v>0</v>
      </c>
      <c r="G129" s="5"/>
      <c r="H129" s="5"/>
      <c r="I129" s="30"/>
      <c r="J129" s="5">
        <f t="shared" si="36"/>
        <v>0</v>
      </c>
      <c r="K129" s="30"/>
      <c r="L129" s="30"/>
      <c r="M129" s="30"/>
      <c r="N129" s="5">
        <f t="shared" si="20"/>
        <v>0</v>
      </c>
      <c r="O129" s="5">
        <f t="shared" si="21"/>
        <v>0</v>
      </c>
      <c r="P129" s="2">
        <f t="shared" si="22"/>
        <v>0</v>
      </c>
    </row>
    <row r="130" spans="1:17" ht="18.75" hidden="1" customHeight="1" x14ac:dyDescent="0.3">
      <c r="A130" s="7">
        <v>2610</v>
      </c>
      <c r="B130" s="38"/>
      <c r="C130" s="38"/>
      <c r="D130" s="5"/>
      <c r="E130" s="5"/>
      <c r="F130" s="5">
        <f t="shared" si="35"/>
        <v>0</v>
      </c>
      <c r="G130" s="5"/>
      <c r="H130" s="5"/>
      <c r="I130" s="30"/>
      <c r="J130" s="5">
        <f t="shared" si="36"/>
        <v>0</v>
      </c>
      <c r="K130" s="30"/>
      <c r="L130" s="30"/>
      <c r="M130" s="30"/>
      <c r="N130" s="5">
        <f t="shared" si="20"/>
        <v>0</v>
      </c>
      <c r="O130" s="5">
        <f t="shared" si="21"/>
        <v>0</v>
      </c>
      <c r="P130" s="2">
        <f t="shared" si="22"/>
        <v>0</v>
      </c>
    </row>
    <row r="131" spans="1:17" ht="18.75" hidden="1" customHeight="1" x14ac:dyDescent="0.3">
      <c r="A131" s="7">
        <v>2720</v>
      </c>
      <c r="B131" s="38"/>
      <c r="C131" s="38"/>
      <c r="D131" s="5"/>
      <c r="E131" s="5"/>
      <c r="F131" s="5">
        <f t="shared" si="35"/>
        <v>0</v>
      </c>
      <c r="G131" s="5"/>
      <c r="H131" s="5"/>
      <c r="I131" s="30"/>
      <c r="J131" s="5">
        <f t="shared" si="36"/>
        <v>0</v>
      </c>
      <c r="K131" s="30"/>
      <c r="L131" s="30"/>
      <c r="M131" s="30"/>
      <c r="N131" s="5">
        <f t="shared" si="20"/>
        <v>0</v>
      </c>
      <c r="O131" s="5">
        <f t="shared" si="21"/>
        <v>0</v>
      </c>
      <c r="P131" s="2">
        <f t="shared" si="22"/>
        <v>0</v>
      </c>
    </row>
    <row r="132" spans="1:17" ht="18.75" hidden="1" customHeight="1" x14ac:dyDescent="0.3">
      <c r="A132" s="7">
        <v>2730</v>
      </c>
      <c r="B132" s="38"/>
      <c r="C132" s="38"/>
      <c r="D132" s="5"/>
      <c r="E132" s="5"/>
      <c r="F132" s="5">
        <f t="shared" si="35"/>
        <v>0</v>
      </c>
      <c r="G132" s="5"/>
      <c r="H132" s="5"/>
      <c r="I132" s="30"/>
      <c r="J132" s="5">
        <f t="shared" si="36"/>
        <v>0</v>
      </c>
      <c r="K132" s="30"/>
      <c r="L132" s="30"/>
      <c r="M132" s="30"/>
      <c r="N132" s="5">
        <f t="shared" si="20"/>
        <v>0</v>
      </c>
      <c r="O132" s="5">
        <f t="shared" si="21"/>
        <v>0</v>
      </c>
      <c r="P132" s="2">
        <f t="shared" si="22"/>
        <v>0</v>
      </c>
    </row>
    <row r="133" spans="1:17" ht="18.75" hidden="1" customHeight="1" x14ac:dyDescent="0.3">
      <c r="A133" s="7">
        <v>2800</v>
      </c>
      <c r="B133" s="38"/>
      <c r="C133" s="38"/>
      <c r="D133" s="5"/>
      <c r="E133" s="5"/>
      <c r="F133" s="5">
        <f t="shared" si="35"/>
        <v>0</v>
      </c>
      <c r="G133" s="5"/>
      <c r="H133" s="5"/>
      <c r="I133" s="30"/>
      <c r="J133" s="5">
        <f t="shared" si="36"/>
        <v>0</v>
      </c>
      <c r="K133" s="30"/>
      <c r="L133" s="30"/>
      <c r="M133" s="30"/>
      <c r="N133" s="5">
        <f t="shared" si="20"/>
        <v>0</v>
      </c>
      <c r="O133" s="5">
        <f t="shared" si="21"/>
        <v>0</v>
      </c>
      <c r="P133" s="2">
        <f t="shared" si="22"/>
        <v>0</v>
      </c>
      <c r="Q133" s="19"/>
    </row>
    <row r="134" spans="1:17" ht="18.75" customHeight="1" x14ac:dyDescent="0.3">
      <c r="A134" s="22" t="s">
        <v>9</v>
      </c>
      <c r="B134" s="38"/>
      <c r="C134" s="38"/>
      <c r="D134" s="9">
        <f t="shared" ref="D134:M134" si="37">SUM(D135:D139)</f>
        <v>0</v>
      </c>
      <c r="E134" s="9">
        <f t="shared" si="37"/>
        <v>0</v>
      </c>
      <c r="F134" s="9">
        <f t="shared" si="37"/>
        <v>0</v>
      </c>
      <c r="G134" s="9">
        <f t="shared" si="37"/>
        <v>0</v>
      </c>
      <c r="H134" s="9">
        <f t="shared" si="37"/>
        <v>0</v>
      </c>
      <c r="I134" s="29">
        <f t="shared" si="37"/>
        <v>0</v>
      </c>
      <c r="J134" s="9">
        <f t="shared" si="37"/>
        <v>0</v>
      </c>
      <c r="K134" s="29">
        <f t="shared" si="37"/>
        <v>0</v>
      </c>
      <c r="L134" s="29">
        <f t="shared" si="37"/>
        <v>0</v>
      </c>
      <c r="M134" s="29">
        <f t="shared" si="37"/>
        <v>0</v>
      </c>
      <c r="N134" s="9">
        <f t="shared" si="20"/>
        <v>0</v>
      </c>
      <c r="O134" s="9">
        <f t="shared" si="21"/>
        <v>0</v>
      </c>
      <c r="P134" s="2">
        <f t="shared" si="22"/>
        <v>0</v>
      </c>
    </row>
    <row r="135" spans="1:17" s="4" customFormat="1" ht="18.75" hidden="1" customHeight="1" x14ac:dyDescent="0.3">
      <c r="A135" s="7">
        <v>3110</v>
      </c>
      <c r="B135" s="38"/>
      <c r="C135" s="38"/>
      <c r="D135" s="5"/>
      <c r="E135" s="5"/>
      <c r="F135" s="5">
        <f t="shared" ref="F135:F139" si="38">SUM(G135:I135)</f>
        <v>0</v>
      </c>
      <c r="G135" s="5"/>
      <c r="H135" s="5"/>
      <c r="I135" s="30"/>
      <c r="J135" s="5">
        <f t="shared" ref="J135:J139" si="39">SUM(K135:M135)</f>
        <v>0</v>
      </c>
      <c r="K135" s="30"/>
      <c r="L135" s="30"/>
      <c r="M135" s="30"/>
      <c r="N135" s="5">
        <f t="shared" si="20"/>
        <v>0</v>
      </c>
      <c r="O135" s="5">
        <f t="shared" si="21"/>
        <v>0</v>
      </c>
      <c r="P135" s="2">
        <f t="shared" si="22"/>
        <v>0</v>
      </c>
    </row>
    <row r="136" spans="1:17" s="4" customFormat="1" ht="18.75" hidden="1" customHeight="1" x14ac:dyDescent="0.3">
      <c r="A136" s="7">
        <v>3122</v>
      </c>
      <c r="B136" s="38"/>
      <c r="C136" s="38"/>
      <c r="D136" s="5"/>
      <c r="E136" s="5"/>
      <c r="F136" s="5">
        <f t="shared" si="38"/>
        <v>0</v>
      </c>
      <c r="G136" s="5"/>
      <c r="H136" s="5"/>
      <c r="I136" s="30"/>
      <c r="J136" s="5">
        <f t="shared" si="39"/>
        <v>0</v>
      </c>
      <c r="K136" s="30"/>
      <c r="L136" s="30"/>
      <c r="M136" s="30"/>
      <c r="N136" s="5">
        <f t="shared" si="20"/>
        <v>0</v>
      </c>
      <c r="O136" s="5">
        <f t="shared" si="21"/>
        <v>0</v>
      </c>
      <c r="P136" s="2">
        <f t="shared" si="22"/>
        <v>0</v>
      </c>
    </row>
    <row r="137" spans="1:17" s="4" customFormat="1" ht="18.75" hidden="1" customHeight="1" x14ac:dyDescent="0.3">
      <c r="A137" s="7">
        <v>3132</v>
      </c>
      <c r="B137" s="38"/>
      <c r="C137" s="38"/>
      <c r="D137" s="5"/>
      <c r="E137" s="5"/>
      <c r="F137" s="5">
        <f t="shared" si="38"/>
        <v>0</v>
      </c>
      <c r="G137" s="5"/>
      <c r="H137" s="5"/>
      <c r="I137" s="30"/>
      <c r="J137" s="5">
        <f t="shared" si="39"/>
        <v>0</v>
      </c>
      <c r="K137" s="30"/>
      <c r="L137" s="30"/>
      <c r="M137" s="30"/>
      <c r="N137" s="5">
        <f t="shared" si="20"/>
        <v>0</v>
      </c>
      <c r="O137" s="5">
        <f t="shared" si="21"/>
        <v>0</v>
      </c>
      <c r="P137" s="2">
        <f t="shared" si="22"/>
        <v>0</v>
      </c>
    </row>
    <row r="138" spans="1:17" s="4" customFormat="1" ht="18.75" hidden="1" customHeight="1" x14ac:dyDescent="0.3">
      <c r="A138" s="7">
        <v>3142</v>
      </c>
      <c r="B138" s="38"/>
      <c r="C138" s="38"/>
      <c r="D138" s="8"/>
      <c r="E138" s="8"/>
      <c r="F138" s="5">
        <f t="shared" si="38"/>
        <v>0</v>
      </c>
      <c r="G138" s="8"/>
      <c r="H138" s="8"/>
      <c r="I138" s="31"/>
      <c r="J138" s="5">
        <f t="shared" si="39"/>
        <v>0</v>
      </c>
      <c r="K138" s="31"/>
      <c r="L138" s="31"/>
      <c r="M138" s="31"/>
      <c r="N138" s="5">
        <f t="shared" ref="N138:N201" si="40">D138+F138</f>
        <v>0</v>
      </c>
      <c r="O138" s="5">
        <f t="shared" ref="O138:O201" si="41">E138+J138</f>
        <v>0</v>
      </c>
      <c r="P138" s="2">
        <f t="shared" ref="P138:P201" si="42">E138/1000</f>
        <v>0</v>
      </c>
    </row>
    <row r="139" spans="1:17" s="4" customFormat="1" ht="18.75" hidden="1" customHeight="1" x14ac:dyDescent="0.3">
      <c r="A139" s="7"/>
      <c r="B139" s="38"/>
      <c r="C139" s="38"/>
      <c r="D139" s="8"/>
      <c r="E139" s="8"/>
      <c r="F139" s="5">
        <f t="shared" si="38"/>
        <v>0</v>
      </c>
      <c r="G139" s="8"/>
      <c r="H139" s="8"/>
      <c r="I139" s="31"/>
      <c r="J139" s="5">
        <f t="shared" si="39"/>
        <v>0</v>
      </c>
      <c r="K139" s="31"/>
      <c r="L139" s="31"/>
      <c r="M139" s="31"/>
      <c r="N139" s="5">
        <f t="shared" si="40"/>
        <v>0</v>
      </c>
      <c r="O139" s="5">
        <f t="shared" si="41"/>
        <v>0</v>
      </c>
      <c r="P139" s="2">
        <f t="shared" si="42"/>
        <v>0</v>
      </c>
    </row>
    <row r="140" spans="1:17" s="32" customFormat="1" ht="40.700000000000003" customHeight="1" x14ac:dyDescent="0.3">
      <c r="A140" s="15" t="s">
        <v>69</v>
      </c>
      <c r="B140" s="15" t="s">
        <v>16</v>
      </c>
      <c r="C140" s="16" t="s">
        <v>65</v>
      </c>
      <c r="D140" s="13">
        <f t="shared" ref="D140:M140" si="43">D141+D160</f>
        <v>11095.497000000001</v>
      </c>
      <c r="E140" s="13">
        <f t="shared" si="43"/>
        <v>11095.49375</v>
      </c>
      <c r="F140" s="13">
        <f t="shared" si="43"/>
        <v>0</v>
      </c>
      <c r="G140" s="13">
        <f t="shared" si="43"/>
        <v>0</v>
      </c>
      <c r="H140" s="13">
        <f t="shared" si="43"/>
        <v>0</v>
      </c>
      <c r="I140" s="13">
        <f t="shared" si="43"/>
        <v>0</v>
      </c>
      <c r="J140" s="13">
        <f t="shared" si="43"/>
        <v>0</v>
      </c>
      <c r="K140" s="13">
        <f t="shared" si="43"/>
        <v>0</v>
      </c>
      <c r="L140" s="13">
        <f t="shared" si="43"/>
        <v>0</v>
      </c>
      <c r="M140" s="13">
        <f t="shared" si="43"/>
        <v>0</v>
      </c>
      <c r="N140" s="13">
        <f t="shared" si="40"/>
        <v>11095.497000000001</v>
      </c>
      <c r="O140" s="13">
        <f t="shared" si="41"/>
        <v>11095.49375</v>
      </c>
      <c r="P140" s="32">
        <f t="shared" si="42"/>
        <v>11.095493749999999</v>
      </c>
    </row>
    <row r="141" spans="1:17" ht="18.75" customHeight="1" x14ac:dyDescent="0.3">
      <c r="A141" s="22" t="s">
        <v>8</v>
      </c>
      <c r="B141" s="38"/>
      <c r="C141" s="38"/>
      <c r="D141" s="9">
        <f t="shared" ref="D141:M141" si="44">SUM(D142:D159)</f>
        <v>11095.497000000001</v>
      </c>
      <c r="E141" s="9">
        <f t="shared" si="44"/>
        <v>11095.49375</v>
      </c>
      <c r="F141" s="9">
        <f t="shared" si="44"/>
        <v>0</v>
      </c>
      <c r="G141" s="9">
        <f t="shared" si="44"/>
        <v>0</v>
      </c>
      <c r="H141" s="9">
        <f t="shared" si="44"/>
        <v>0</v>
      </c>
      <c r="I141" s="29">
        <f t="shared" si="44"/>
        <v>0</v>
      </c>
      <c r="J141" s="9">
        <f t="shared" si="44"/>
        <v>0</v>
      </c>
      <c r="K141" s="29">
        <f t="shared" si="44"/>
        <v>0</v>
      </c>
      <c r="L141" s="29">
        <f t="shared" si="44"/>
        <v>0</v>
      </c>
      <c r="M141" s="29">
        <f t="shared" si="44"/>
        <v>0</v>
      </c>
      <c r="N141" s="9">
        <f t="shared" si="40"/>
        <v>11095.497000000001</v>
      </c>
      <c r="O141" s="9">
        <f t="shared" si="41"/>
        <v>11095.49375</v>
      </c>
      <c r="P141" s="2">
        <f t="shared" si="42"/>
        <v>11.095493749999999</v>
      </c>
    </row>
    <row r="142" spans="1:17" ht="18.75" customHeight="1" x14ac:dyDescent="0.3">
      <c r="A142" s="7">
        <v>2111</v>
      </c>
      <c r="B142" s="38"/>
      <c r="C142" s="38"/>
      <c r="D142" s="5"/>
      <c r="E142" s="5"/>
      <c r="F142" s="5">
        <f>SUM(G142:I142)</f>
        <v>0</v>
      </c>
      <c r="G142" s="5"/>
      <c r="H142" s="5"/>
      <c r="I142" s="30"/>
      <c r="J142" s="5">
        <f>SUM(K142:M142)</f>
        <v>0</v>
      </c>
      <c r="K142" s="30"/>
      <c r="L142" s="30"/>
      <c r="M142" s="30"/>
      <c r="N142" s="5">
        <f t="shared" si="40"/>
        <v>0</v>
      </c>
      <c r="O142" s="5">
        <f t="shared" si="41"/>
        <v>0</v>
      </c>
      <c r="P142" s="2">
        <f t="shared" si="42"/>
        <v>0</v>
      </c>
    </row>
    <row r="143" spans="1:17" ht="18.75" customHeight="1" x14ac:dyDescent="0.3">
      <c r="A143" s="7">
        <v>2120</v>
      </c>
      <c r="B143" s="38"/>
      <c r="C143" s="38"/>
      <c r="D143" s="5"/>
      <c r="E143" s="5"/>
      <c r="F143" s="5">
        <f t="shared" ref="F143:F159" si="45">SUM(G143:I143)</f>
        <v>0</v>
      </c>
      <c r="G143" s="5"/>
      <c r="H143" s="5"/>
      <c r="I143" s="30"/>
      <c r="J143" s="5">
        <f t="shared" ref="J143:J159" si="46">SUM(K143:M143)</f>
        <v>0</v>
      </c>
      <c r="K143" s="30"/>
      <c r="L143" s="30"/>
      <c r="M143" s="30"/>
      <c r="N143" s="5">
        <f t="shared" si="40"/>
        <v>0</v>
      </c>
      <c r="O143" s="5">
        <f t="shared" si="41"/>
        <v>0</v>
      </c>
      <c r="P143" s="2">
        <f t="shared" si="42"/>
        <v>0</v>
      </c>
    </row>
    <row r="144" spans="1:17" ht="18.75" customHeight="1" x14ac:dyDescent="0.3">
      <c r="A144" s="7">
        <v>2210</v>
      </c>
      <c r="B144" s="38"/>
      <c r="C144" s="38"/>
      <c r="D144" s="5">
        <v>608.279</v>
      </c>
      <c r="E144" s="5">
        <v>608.27868000000001</v>
      </c>
      <c r="F144" s="5">
        <f t="shared" si="45"/>
        <v>0</v>
      </c>
      <c r="G144" s="5"/>
      <c r="H144" s="5"/>
      <c r="I144" s="30"/>
      <c r="J144" s="5">
        <f t="shared" si="46"/>
        <v>0</v>
      </c>
      <c r="K144" s="30"/>
      <c r="L144" s="30"/>
      <c r="M144" s="30"/>
      <c r="N144" s="5">
        <f t="shared" si="40"/>
        <v>608.279</v>
      </c>
      <c r="O144" s="5">
        <f t="shared" si="41"/>
        <v>608.27868000000001</v>
      </c>
      <c r="P144" s="2">
        <f t="shared" si="42"/>
        <v>0.60827867999999996</v>
      </c>
    </row>
    <row r="145" spans="1:17" ht="18.75" customHeight="1" x14ac:dyDescent="0.3">
      <c r="A145" s="7">
        <v>2220</v>
      </c>
      <c r="B145" s="38"/>
      <c r="C145" s="38"/>
      <c r="D145" s="5">
        <v>10487.218000000001</v>
      </c>
      <c r="E145" s="5">
        <v>10487.21507</v>
      </c>
      <c r="F145" s="5">
        <f t="shared" si="45"/>
        <v>0</v>
      </c>
      <c r="G145" s="5"/>
      <c r="H145" s="5"/>
      <c r="I145" s="30"/>
      <c r="J145" s="5">
        <f t="shared" si="46"/>
        <v>0</v>
      </c>
      <c r="K145" s="30"/>
      <c r="L145" s="30"/>
      <c r="M145" s="30"/>
      <c r="N145" s="5">
        <f t="shared" si="40"/>
        <v>10487.218000000001</v>
      </c>
      <c r="O145" s="5">
        <f t="shared" si="41"/>
        <v>10487.21507</v>
      </c>
      <c r="P145" s="2">
        <f t="shared" si="42"/>
        <v>10.48721507</v>
      </c>
    </row>
    <row r="146" spans="1:17" ht="18.75" hidden="1" customHeight="1" x14ac:dyDescent="0.3">
      <c r="A146" s="7">
        <v>2230</v>
      </c>
      <c r="B146" s="38"/>
      <c r="C146" s="38"/>
      <c r="D146" s="5"/>
      <c r="E146" s="5"/>
      <c r="F146" s="5">
        <f t="shared" si="45"/>
        <v>0</v>
      </c>
      <c r="G146" s="5"/>
      <c r="H146" s="5"/>
      <c r="I146" s="30"/>
      <c r="J146" s="5">
        <f t="shared" si="46"/>
        <v>0</v>
      </c>
      <c r="K146" s="30"/>
      <c r="L146" s="30"/>
      <c r="M146" s="30"/>
      <c r="N146" s="5">
        <f t="shared" si="40"/>
        <v>0</v>
      </c>
      <c r="O146" s="5">
        <f t="shared" si="41"/>
        <v>0</v>
      </c>
      <c r="P146" s="2">
        <f t="shared" si="42"/>
        <v>0</v>
      </c>
    </row>
    <row r="147" spans="1:17" ht="18.75" hidden="1" customHeight="1" x14ac:dyDescent="0.3">
      <c r="A147" s="7">
        <v>2240</v>
      </c>
      <c r="B147" s="38"/>
      <c r="C147" s="38"/>
      <c r="D147" s="5"/>
      <c r="E147" s="5"/>
      <c r="F147" s="5">
        <f t="shared" si="45"/>
        <v>0</v>
      </c>
      <c r="G147" s="5"/>
      <c r="H147" s="5"/>
      <c r="I147" s="30"/>
      <c r="J147" s="5">
        <f t="shared" si="46"/>
        <v>0</v>
      </c>
      <c r="K147" s="30"/>
      <c r="L147" s="30"/>
      <c r="M147" s="30"/>
      <c r="N147" s="5">
        <f t="shared" si="40"/>
        <v>0</v>
      </c>
      <c r="O147" s="5">
        <f t="shared" si="41"/>
        <v>0</v>
      </c>
      <c r="P147" s="2">
        <f t="shared" si="42"/>
        <v>0</v>
      </c>
    </row>
    <row r="148" spans="1:17" ht="18.75" hidden="1" customHeight="1" x14ac:dyDescent="0.3">
      <c r="A148" s="7">
        <v>2250</v>
      </c>
      <c r="B148" s="38"/>
      <c r="C148" s="38"/>
      <c r="D148" s="5"/>
      <c r="E148" s="5"/>
      <c r="F148" s="5">
        <f t="shared" si="45"/>
        <v>0</v>
      </c>
      <c r="G148" s="5"/>
      <c r="H148" s="5"/>
      <c r="I148" s="30"/>
      <c r="J148" s="5">
        <f t="shared" si="46"/>
        <v>0</v>
      </c>
      <c r="K148" s="30"/>
      <c r="L148" s="30"/>
      <c r="M148" s="30"/>
      <c r="N148" s="5">
        <f t="shared" si="40"/>
        <v>0</v>
      </c>
      <c r="O148" s="5">
        <f t="shared" si="41"/>
        <v>0</v>
      </c>
      <c r="P148" s="2">
        <f t="shared" si="42"/>
        <v>0</v>
      </c>
    </row>
    <row r="149" spans="1:17" ht="18.75" hidden="1" customHeight="1" x14ac:dyDescent="0.3">
      <c r="A149" s="7">
        <v>2271</v>
      </c>
      <c r="B149" s="38"/>
      <c r="C149" s="38"/>
      <c r="D149" s="5"/>
      <c r="E149" s="5"/>
      <c r="F149" s="5">
        <f t="shared" si="45"/>
        <v>0</v>
      </c>
      <c r="G149" s="5"/>
      <c r="H149" s="5"/>
      <c r="I149" s="30"/>
      <c r="J149" s="5">
        <f t="shared" si="46"/>
        <v>0</v>
      </c>
      <c r="K149" s="30"/>
      <c r="L149" s="30"/>
      <c r="M149" s="30"/>
      <c r="N149" s="5">
        <f t="shared" si="40"/>
        <v>0</v>
      </c>
      <c r="O149" s="5">
        <f t="shared" si="41"/>
        <v>0</v>
      </c>
      <c r="P149" s="2">
        <f t="shared" si="42"/>
        <v>0</v>
      </c>
    </row>
    <row r="150" spans="1:17" ht="18.75" hidden="1" customHeight="1" x14ac:dyDescent="0.3">
      <c r="A150" s="7">
        <v>2272</v>
      </c>
      <c r="B150" s="38"/>
      <c r="C150" s="38"/>
      <c r="D150" s="5"/>
      <c r="E150" s="5"/>
      <c r="F150" s="5">
        <f t="shared" si="45"/>
        <v>0</v>
      </c>
      <c r="G150" s="5"/>
      <c r="H150" s="5"/>
      <c r="I150" s="30"/>
      <c r="J150" s="5">
        <f t="shared" si="46"/>
        <v>0</v>
      </c>
      <c r="K150" s="30"/>
      <c r="L150" s="30"/>
      <c r="M150" s="30"/>
      <c r="N150" s="5">
        <f t="shared" si="40"/>
        <v>0</v>
      </c>
      <c r="O150" s="5">
        <f t="shared" si="41"/>
        <v>0</v>
      </c>
      <c r="P150" s="2">
        <f t="shared" si="42"/>
        <v>0</v>
      </c>
    </row>
    <row r="151" spans="1:17" ht="18.75" hidden="1" customHeight="1" x14ac:dyDescent="0.3">
      <c r="A151" s="7">
        <v>2273</v>
      </c>
      <c r="B151" s="38"/>
      <c r="C151" s="38"/>
      <c r="D151" s="5"/>
      <c r="E151" s="5"/>
      <c r="F151" s="5">
        <f t="shared" si="45"/>
        <v>0</v>
      </c>
      <c r="G151" s="5"/>
      <c r="H151" s="5"/>
      <c r="I151" s="30"/>
      <c r="J151" s="5">
        <f t="shared" si="46"/>
        <v>0</v>
      </c>
      <c r="K151" s="30"/>
      <c r="L151" s="30"/>
      <c r="M151" s="30"/>
      <c r="N151" s="5">
        <f t="shared" si="40"/>
        <v>0</v>
      </c>
      <c r="O151" s="5">
        <f t="shared" si="41"/>
        <v>0</v>
      </c>
      <c r="P151" s="2">
        <f t="shared" si="42"/>
        <v>0</v>
      </c>
    </row>
    <row r="152" spans="1:17" ht="18.75" hidden="1" customHeight="1" x14ac:dyDescent="0.3">
      <c r="A152" s="7">
        <v>2274</v>
      </c>
      <c r="B152" s="38"/>
      <c r="C152" s="38"/>
      <c r="D152" s="5"/>
      <c r="E152" s="5"/>
      <c r="F152" s="5">
        <f t="shared" si="45"/>
        <v>0</v>
      </c>
      <c r="G152" s="5"/>
      <c r="H152" s="5"/>
      <c r="I152" s="30"/>
      <c r="J152" s="5">
        <f t="shared" si="46"/>
        <v>0</v>
      </c>
      <c r="K152" s="30"/>
      <c r="L152" s="30"/>
      <c r="M152" s="30"/>
      <c r="N152" s="5">
        <f t="shared" si="40"/>
        <v>0</v>
      </c>
      <c r="O152" s="5">
        <f t="shared" si="41"/>
        <v>0</v>
      </c>
      <c r="P152" s="2">
        <f t="shared" si="42"/>
        <v>0</v>
      </c>
    </row>
    <row r="153" spans="1:17" ht="18.75" hidden="1" customHeight="1" x14ac:dyDescent="0.3">
      <c r="A153" s="7">
        <v>2275</v>
      </c>
      <c r="B153" s="38"/>
      <c r="C153" s="38"/>
      <c r="D153" s="5"/>
      <c r="E153" s="5"/>
      <c r="F153" s="5">
        <f t="shared" si="45"/>
        <v>0</v>
      </c>
      <c r="G153" s="5"/>
      <c r="H153" s="5"/>
      <c r="I153" s="30"/>
      <c r="J153" s="5">
        <f t="shared" si="46"/>
        <v>0</v>
      </c>
      <c r="K153" s="30"/>
      <c r="L153" s="30"/>
      <c r="M153" s="30"/>
      <c r="N153" s="5">
        <f t="shared" si="40"/>
        <v>0</v>
      </c>
      <c r="O153" s="5">
        <f t="shared" si="41"/>
        <v>0</v>
      </c>
      <c r="P153" s="2">
        <f t="shared" si="42"/>
        <v>0</v>
      </c>
    </row>
    <row r="154" spans="1:17" ht="18.75" hidden="1" customHeight="1" x14ac:dyDescent="0.3">
      <c r="A154" s="7">
        <v>2276</v>
      </c>
      <c r="B154" s="38"/>
      <c r="C154" s="38"/>
      <c r="D154" s="5"/>
      <c r="E154" s="5"/>
      <c r="F154" s="5">
        <f t="shared" si="45"/>
        <v>0</v>
      </c>
      <c r="G154" s="5"/>
      <c r="H154" s="5"/>
      <c r="I154" s="30"/>
      <c r="J154" s="5">
        <f t="shared" si="46"/>
        <v>0</v>
      </c>
      <c r="K154" s="30"/>
      <c r="L154" s="30"/>
      <c r="M154" s="30"/>
      <c r="N154" s="5">
        <f t="shared" si="40"/>
        <v>0</v>
      </c>
      <c r="O154" s="5">
        <f t="shared" si="41"/>
        <v>0</v>
      </c>
      <c r="P154" s="2">
        <f t="shared" si="42"/>
        <v>0</v>
      </c>
    </row>
    <row r="155" spans="1:17" ht="18.75" hidden="1" customHeight="1" x14ac:dyDescent="0.3">
      <c r="A155" s="7">
        <v>2282</v>
      </c>
      <c r="B155" s="38"/>
      <c r="C155" s="38"/>
      <c r="D155" s="5"/>
      <c r="E155" s="5"/>
      <c r="F155" s="5">
        <f t="shared" si="45"/>
        <v>0</v>
      </c>
      <c r="G155" s="5"/>
      <c r="H155" s="5"/>
      <c r="I155" s="30"/>
      <c r="J155" s="5">
        <f t="shared" si="46"/>
        <v>0</v>
      </c>
      <c r="K155" s="30"/>
      <c r="L155" s="30"/>
      <c r="M155" s="30"/>
      <c r="N155" s="5">
        <f t="shared" si="40"/>
        <v>0</v>
      </c>
      <c r="O155" s="5">
        <f t="shared" si="41"/>
        <v>0</v>
      </c>
      <c r="P155" s="2">
        <f t="shared" si="42"/>
        <v>0</v>
      </c>
    </row>
    <row r="156" spans="1:17" ht="18.75" hidden="1" customHeight="1" x14ac:dyDescent="0.3">
      <c r="A156" s="7">
        <v>2610</v>
      </c>
      <c r="B156" s="38"/>
      <c r="C156" s="38"/>
      <c r="D156" s="5"/>
      <c r="E156" s="5"/>
      <c r="F156" s="5">
        <f t="shared" si="45"/>
        <v>0</v>
      </c>
      <c r="G156" s="5"/>
      <c r="H156" s="5"/>
      <c r="I156" s="30"/>
      <c r="J156" s="5">
        <f t="shared" si="46"/>
        <v>0</v>
      </c>
      <c r="K156" s="30"/>
      <c r="L156" s="30"/>
      <c r="M156" s="30"/>
      <c r="N156" s="5">
        <f t="shared" si="40"/>
        <v>0</v>
      </c>
      <c r="O156" s="5">
        <f t="shared" si="41"/>
        <v>0</v>
      </c>
      <c r="P156" s="2">
        <f t="shared" si="42"/>
        <v>0</v>
      </c>
    </row>
    <row r="157" spans="1:17" ht="18.75" hidden="1" customHeight="1" x14ac:dyDescent="0.3">
      <c r="A157" s="7">
        <v>2720</v>
      </c>
      <c r="B157" s="38"/>
      <c r="C157" s="38"/>
      <c r="D157" s="5"/>
      <c r="E157" s="5"/>
      <c r="F157" s="5">
        <f t="shared" si="45"/>
        <v>0</v>
      </c>
      <c r="G157" s="5"/>
      <c r="H157" s="5"/>
      <c r="I157" s="30"/>
      <c r="J157" s="5">
        <f t="shared" si="46"/>
        <v>0</v>
      </c>
      <c r="K157" s="30"/>
      <c r="L157" s="30"/>
      <c r="M157" s="30"/>
      <c r="N157" s="5">
        <f t="shared" si="40"/>
        <v>0</v>
      </c>
      <c r="O157" s="5">
        <f t="shared" si="41"/>
        <v>0</v>
      </c>
      <c r="P157" s="2">
        <f t="shared" si="42"/>
        <v>0</v>
      </c>
    </row>
    <row r="158" spans="1:17" ht="18.75" hidden="1" customHeight="1" x14ac:dyDescent="0.3">
      <c r="A158" s="7">
        <v>2730</v>
      </c>
      <c r="B158" s="38"/>
      <c r="C158" s="38"/>
      <c r="D158" s="5"/>
      <c r="E158" s="5"/>
      <c r="F158" s="5">
        <f t="shared" si="45"/>
        <v>0</v>
      </c>
      <c r="G158" s="5"/>
      <c r="H158" s="5"/>
      <c r="I158" s="30"/>
      <c r="J158" s="5">
        <f t="shared" si="46"/>
        <v>0</v>
      </c>
      <c r="K158" s="30"/>
      <c r="L158" s="30"/>
      <c r="M158" s="30"/>
      <c r="N158" s="5">
        <f t="shared" si="40"/>
        <v>0</v>
      </c>
      <c r="O158" s="5">
        <f t="shared" si="41"/>
        <v>0</v>
      </c>
      <c r="P158" s="2">
        <f t="shared" si="42"/>
        <v>0</v>
      </c>
    </row>
    <row r="159" spans="1:17" ht="18.75" hidden="1" customHeight="1" x14ac:dyDescent="0.3">
      <c r="A159" s="7">
        <v>2800</v>
      </c>
      <c r="B159" s="38"/>
      <c r="C159" s="38"/>
      <c r="D159" s="5"/>
      <c r="E159" s="5"/>
      <c r="F159" s="5">
        <f t="shared" si="45"/>
        <v>0</v>
      </c>
      <c r="G159" s="5"/>
      <c r="H159" s="5"/>
      <c r="I159" s="30"/>
      <c r="J159" s="5">
        <f t="shared" si="46"/>
        <v>0</v>
      </c>
      <c r="K159" s="30"/>
      <c r="L159" s="30"/>
      <c r="M159" s="30"/>
      <c r="N159" s="5">
        <f t="shared" si="40"/>
        <v>0</v>
      </c>
      <c r="O159" s="5">
        <f t="shared" si="41"/>
        <v>0</v>
      </c>
      <c r="P159" s="2">
        <f t="shared" si="42"/>
        <v>0</v>
      </c>
      <c r="Q159" s="19"/>
    </row>
    <row r="160" spans="1:17" ht="18.75" customHeight="1" x14ac:dyDescent="0.3">
      <c r="A160" s="22" t="s">
        <v>9</v>
      </c>
      <c r="B160" s="38"/>
      <c r="C160" s="38"/>
      <c r="D160" s="9">
        <f t="shared" ref="D160:M160" si="47">SUM(D161:D165)</f>
        <v>0</v>
      </c>
      <c r="E160" s="9">
        <f t="shared" si="47"/>
        <v>0</v>
      </c>
      <c r="F160" s="9">
        <f t="shared" si="47"/>
        <v>0</v>
      </c>
      <c r="G160" s="9">
        <f t="shared" si="47"/>
        <v>0</v>
      </c>
      <c r="H160" s="9">
        <f t="shared" si="47"/>
        <v>0</v>
      </c>
      <c r="I160" s="29">
        <f t="shared" si="47"/>
        <v>0</v>
      </c>
      <c r="J160" s="9">
        <f t="shared" si="47"/>
        <v>0</v>
      </c>
      <c r="K160" s="29">
        <f t="shared" si="47"/>
        <v>0</v>
      </c>
      <c r="L160" s="29">
        <f t="shared" si="47"/>
        <v>0</v>
      </c>
      <c r="M160" s="29">
        <f t="shared" si="47"/>
        <v>0</v>
      </c>
      <c r="N160" s="9">
        <f t="shared" si="40"/>
        <v>0</v>
      </c>
      <c r="O160" s="9">
        <f t="shared" si="41"/>
        <v>0</v>
      </c>
      <c r="P160" s="2">
        <f t="shared" si="42"/>
        <v>0</v>
      </c>
    </row>
    <row r="161" spans="1:16" s="4" customFormat="1" ht="18.75" hidden="1" customHeight="1" x14ac:dyDescent="0.3">
      <c r="A161" s="7">
        <v>3110</v>
      </c>
      <c r="B161" s="38"/>
      <c r="C161" s="38"/>
      <c r="D161" s="5"/>
      <c r="E161" s="5"/>
      <c r="F161" s="5">
        <f t="shared" ref="F161:F165" si="48">SUM(G161:I161)</f>
        <v>0</v>
      </c>
      <c r="G161" s="5"/>
      <c r="H161" s="5"/>
      <c r="I161" s="30"/>
      <c r="J161" s="5">
        <f t="shared" ref="J161:J165" si="49">SUM(K161:M161)</f>
        <v>0</v>
      </c>
      <c r="K161" s="30"/>
      <c r="L161" s="30"/>
      <c r="M161" s="30"/>
      <c r="N161" s="5">
        <f t="shared" si="40"/>
        <v>0</v>
      </c>
      <c r="O161" s="5">
        <f t="shared" si="41"/>
        <v>0</v>
      </c>
      <c r="P161" s="2">
        <f t="shared" si="42"/>
        <v>0</v>
      </c>
    </row>
    <row r="162" spans="1:16" s="4" customFormat="1" ht="18.75" hidden="1" customHeight="1" x14ac:dyDescent="0.3">
      <c r="A162" s="7">
        <v>3122</v>
      </c>
      <c r="B162" s="38"/>
      <c r="C162" s="38"/>
      <c r="D162" s="5"/>
      <c r="E162" s="5"/>
      <c r="F162" s="5">
        <f t="shared" si="48"/>
        <v>0</v>
      </c>
      <c r="G162" s="5"/>
      <c r="H162" s="5"/>
      <c r="I162" s="30"/>
      <c r="J162" s="5">
        <f t="shared" si="49"/>
        <v>0</v>
      </c>
      <c r="K162" s="30"/>
      <c r="L162" s="30"/>
      <c r="M162" s="30"/>
      <c r="N162" s="5">
        <f t="shared" si="40"/>
        <v>0</v>
      </c>
      <c r="O162" s="5">
        <f t="shared" si="41"/>
        <v>0</v>
      </c>
      <c r="P162" s="2">
        <f t="shared" si="42"/>
        <v>0</v>
      </c>
    </row>
    <row r="163" spans="1:16" s="4" customFormat="1" ht="18.75" hidden="1" customHeight="1" x14ac:dyDescent="0.3">
      <c r="A163" s="7">
        <v>3132</v>
      </c>
      <c r="B163" s="38"/>
      <c r="C163" s="38"/>
      <c r="D163" s="5"/>
      <c r="E163" s="5"/>
      <c r="F163" s="5">
        <f t="shared" si="48"/>
        <v>0</v>
      </c>
      <c r="G163" s="5"/>
      <c r="H163" s="5"/>
      <c r="I163" s="30"/>
      <c r="J163" s="5">
        <f t="shared" si="49"/>
        <v>0</v>
      </c>
      <c r="K163" s="30"/>
      <c r="L163" s="30"/>
      <c r="M163" s="30"/>
      <c r="N163" s="5">
        <f t="shared" si="40"/>
        <v>0</v>
      </c>
      <c r="O163" s="5">
        <f t="shared" si="41"/>
        <v>0</v>
      </c>
      <c r="P163" s="2">
        <f t="shared" si="42"/>
        <v>0</v>
      </c>
    </row>
    <row r="164" spans="1:16" s="4" customFormat="1" ht="18.75" hidden="1" customHeight="1" x14ac:dyDescent="0.3">
      <c r="A164" s="7">
        <v>3142</v>
      </c>
      <c r="B164" s="38"/>
      <c r="C164" s="38"/>
      <c r="D164" s="8"/>
      <c r="E164" s="8"/>
      <c r="F164" s="5">
        <f t="shared" si="48"/>
        <v>0</v>
      </c>
      <c r="G164" s="8"/>
      <c r="H164" s="8"/>
      <c r="I164" s="31"/>
      <c r="J164" s="5">
        <f t="shared" si="49"/>
        <v>0</v>
      </c>
      <c r="K164" s="31"/>
      <c r="L164" s="31"/>
      <c r="M164" s="31"/>
      <c r="N164" s="5">
        <f t="shared" si="40"/>
        <v>0</v>
      </c>
      <c r="O164" s="5">
        <f t="shared" si="41"/>
        <v>0</v>
      </c>
      <c r="P164" s="2">
        <f t="shared" si="42"/>
        <v>0</v>
      </c>
    </row>
    <row r="165" spans="1:16" s="4" customFormat="1" ht="18.75" hidden="1" customHeight="1" x14ac:dyDescent="0.3">
      <c r="A165" s="7"/>
      <c r="B165" s="38"/>
      <c r="C165" s="38"/>
      <c r="D165" s="8"/>
      <c r="E165" s="8"/>
      <c r="F165" s="5">
        <f t="shared" si="48"/>
        <v>0</v>
      </c>
      <c r="G165" s="8"/>
      <c r="H165" s="8"/>
      <c r="I165" s="31"/>
      <c r="J165" s="5">
        <f t="shared" si="49"/>
        <v>0</v>
      </c>
      <c r="K165" s="31"/>
      <c r="L165" s="31"/>
      <c r="M165" s="31"/>
      <c r="N165" s="5">
        <f t="shared" si="40"/>
        <v>0</v>
      </c>
      <c r="O165" s="5">
        <f t="shared" si="41"/>
        <v>0</v>
      </c>
      <c r="P165" s="2">
        <f t="shared" si="42"/>
        <v>0</v>
      </c>
    </row>
    <row r="166" spans="1:16" s="32" customFormat="1" ht="79.5" customHeight="1" x14ac:dyDescent="0.3">
      <c r="A166" s="15" t="s">
        <v>70</v>
      </c>
      <c r="B166" s="15" t="s">
        <v>17</v>
      </c>
      <c r="C166" s="16" t="s">
        <v>55</v>
      </c>
      <c r="D166" s="13">
        <f t="shared" ref="D166:M166" si="50">D167+D186</f>
        <v>123.024</v>
      </c>
      <c r="E166" s="13">
        <f t="shared" si="50"/>
        <v>122.1</v>
      </c>
      <c r="F166" s="13">
        <f t="shared" si="50"/>
        <v>0</v>
      </c>
      <c r="G166" s="13">
        <f t="shared" si="50"/>
        <v>0</v>
      </c>
      <c r="H166" s="13">
        <f t="shared" si="50"/>
        <v>0</v>
      </c>
      <c r="I166" s="13">
        <f t="shared" si="50"/>
        <v>0</v>
      </c>
      <c r="J166" s="13">
        <f t="shared" si="50"/>
        <v>0</v>
      </c>
      <c r="K166" s="13">
        <f t="shared" si="50"/>
        <v>0</v>
      </c>
      <c r="L166" s="13">
        <f t="shared" si="50"/>
        <v>0</v>
      </c>
      <c r="M166" s="13">
        <f t="shared" si="50"/>
        <v>0</v>
      </c>
      <c r="N166" s="13">
        <f t="shared" si="40"/>
        <v>123.024</v>
      </c>
      <c r="O166" s="13">
        <f t="shared" si="41"/>
        <v>122.1</v>
      </c>
      <c r="P166" s="32">
        <f t="shared" si="42"/>
        <v>0.1221</v>
      </c>
    </row>
    <row r="167" spans="1:16" ht="18.75" customHeight="1" x14ac:dyDescent="0.3">
      <c r="A167" s="22" t="s">
        <v>8</v>
      </c>
      <c r="B167" s="38"/>
      <c r="C167" s="38"/>
      <c r="D167" s="9">
        <f t="shared" ref="D167:M167" si="51">SUM(D168:D185)</f>
        <v>123.024</v>
      </c>
      <c r="E167" s="9">
        <f t="shared" si="51"/>
        <v>122.1</v>
      </c>
      <c r="F167" s="9">
        <f t="shared" si="51"/>
        <v>0</v>
      </c>
      <c r="G167" s="9">
        <f t="shared" si="51"/>
        <v>0</v>
      </c>
      <c r="H167" s="9">
        <f t="shared" si="51"/>
        <v>0</v>
      </c>
      <c r="I167" s="29">
        <f t="shared" si="51"/>
        <v>0</v>
      </c>
      <c r="J167" s="9">
        <f t="shared" si="51"/>
        <v>0</v>
      </c>
      <c r="K167" s="29">
        <f t="shared" si="51"/>
        <v>0</v>
      </c>
      <c r="L167" s="29">
        <f t="shared" si="51"/>
        <v>0</v>
      </c>
      <c r="M167" s="29">
        <f t="shared" si="51"/>
        <v>0</v>
      </c>
      <c r="N167" s="9">
        <f t="shared" si="40"/>
        <v>123.024</v>
      </c>
      <c r="O167" s="9">
        <f t="shared" si="41"/>
        <v>122.1</v>
      </c>
      <c r="P167" s="2">
        <f t="shared" si="42"/>
        <v>0.1221</v>
      </c>
    </row>
    <row r="168" spans="1:16" ht="18.75" customHeight="1" x14ac:dyDescent="0.3">
      <c r="A168" s="7">
        <v>2111</v>
      </c>
      <c r="B168" s="38"/>
      <c r="C168" s="38"/>
      <c r="D168" s="5"/>
      <c r="E168" s="5"/>
      <c r="F168" s="5">
        <f>SUM(G168:I168)</f>
        <v>0</v>
      </c>
      <c r="G168" s="5"/>
      <c r="H168" s="5"/>
      <c r="I168" s="30"/>
      <c r="J168" s="5">
        <f>SUM(K168:M168)</f>
        <v>0</v>
      </c>
      <c r="K168" s="30"/>
      <c r="L168" s="30"/>
      <c r="M168" s="30"/>
      <c r="N168" s="5">
        <f t="shared" si="40"/>
        <v>0</v>
      </c>
      <c r="O168" s="5">
        <f t="shared" si="41"/>
        <v>0</v>
      </c>
      <c r="P168" s="2">
        <f t="shared" si="42"/>
        <v>0</v>
      </c>
    </row>
    <row r="169" spans="1:16" ht="18.75" customHeight="1" x14ac:dyDescent="0.3">
      <c r="A169" s="7">
        <v>2120</v>
      </c>
      <c r="B169" s="38"/>
      <c r="C169" s="38"/>
      <c r="D169" s="5"/>
      <c r="E169" s="5"/>
      <c r="F169" s="5">
        <f t="shared" ref="F169:F185" si="52">SUM(G169:I169)</f>
        <v>0</v>
      </c>
      <c r="G169" s="5"/>
      <c r="H169" s="5"/>
      <c r="I169" s="30"/>
      <c r="J169" s="5">
        <f t="shared" ref="J169:J185" si="53">SUM(K169:M169)</f>
        <v>0</v>
      </c>
      <c r="K169" s="30"/>
      <c r="L169" s="30"/>
      <c r="M169" s="30"/>
      <c r="N169" s="5">
        <f t="shared" si="40"/>
        <v>0</v>
      </c>
      <c r="O169" s="5">
        <f t="shared" si="41"/>
        <v>0</v>
      </c>
      <c r="P169" s="2">
        <f t="shared" si="42"/>
        <v>0</v>
      </c>
    </row>
    <row r="170" spans="1:16" ht="18.75" customHeight="1" x14ac:dyDescent="0.3">
      <c r="A170" s="7">
        <v>2210</v>
      </c>
      <c r="B170" s="38"/>
      <c r="C170" s="38"/>
      <c r="D170" s="5">
        <v>10.794</v>
      </c>
      <c r="E170" s="5">
        <v>10.794</v>
      </c>
      <c r="F170" s="5">
        <f t="shared" si="52"/>
        <v>0</v>
      </c>
      <c r="G170" s="5"/>
      <c r="H170" s="5"/>
      <c r="I170" s="30"/>
      <c r="J170" s="5">
        <f t="shared" si="53"/>
        <v>0</v>
      </c>
      <c r="K170" s="30"/>
      <c r="L170" s="30"/>
      <c r="M170" s="30"/>
      <c r="N170" s="5">
        <f t="shared" si="40"/>
        <v>10.794</v>
      </c>
      <c r="O170" s="5">
        <f t="shared" si="41"/>
        <v>10.794</v>
      </c>
      <c r="P170" s="2">
        <f t="shared" si="42"/>
        <v>1.0794E-2</v>
      </c>
    </row>
    <row r="171" spans="1:16" ht="18.75" customHeight="1" x14ac:dyDescent="0.3">
      <c r="A171" s="7">
        <v>2220</v>
      </c>
      <c r="B171" s="38"/>
      <c r="C171" s="38"/>
      <c r="D171" s="5">
        <v>112.23</v>
      </c>
      <c r="E171" s="5">
        <v>111.306</v>
      </c>
      <c r="F171" s="5">
        <f t="shared" si="52"/>
        <v>0</v>
      </c>
      <c r="G171" s="5"/>
      <c r="H171" s="5"/>
      <c r="I171" s="30"/>
      <c r="J171" s="5">
        <f t="shared" si="53"/>
        <v>0</v>
      </c>
      <c r="K171" s="30"/>
      <c r="L171" s="30"/>
      <c r="M171" s="30"/>
      <c r="N171" s="5">
        <f t="shared" si="40"/>
        <v>112.23</v>
      </c>
      <c r="O171" s="5">
        <f t="shared" si="41"/>
        <v>111.306</v>
      </c>
      <c r="P171" s="2">
        <f t="shared" si="42"/>
        <v>0.111306</v>
      </c>
    </row>
    <row r="172" spans="1:16" ht="18.75" hidden="1" customHeight="1" x14ac:dyDescent="0.3">
      <c r="A172" s="7">
        <v>2230</v>
      </c>
      <c r="B172" s="38"/>
      <c r="C172" s="38"/>
      <c r="D172" s="5"/>
      <c r="E172" s="5"/>
      <c r="F172" s="5">
        <f t="shared" si="52"/>
        <v>0</v>
      </c>
      <c r="G172" s="5"/>
      <c r="H172" s="5"/>
      <c r="I172" s="30"/>
      <c r="J172" s="5">
        <f t="shared" si="53"/>
        <v>0</v>
      </c>
      <c r="K172" s="30"/>
      <c r="L172" s="30"/>
      <c r="M172" s="30"/>
      <c r="N172" s="5">
        <f t="shared" si="40"/>
        <v>0</v>
      </c>
      <c r="O172" s="5">
        <f t="shared" si="41"/>
        <v>0</v>
      </c>
      <c r="P172" s="2">
        <f t="shared" si="42"/>
        <v>0</v>
      </c>
    </row>
    <row r="173" spans="1:16" ht="18.75" hidden="1" customHeight="1" x14ac:dyDescent="0.3">
      <c r="A173" s="7">
        <v>2240</v>
      </c>
      <c r="B173" s="38"/>
      <c r="C173" s="38"/>
      <c r="D173" s="5"/>
      <c r="E173" s="5"/>
      <c r="F173" s="5">
        <f t="shared" si="52"/>
        <v>0</v>
      </c>
      <c r="G173" s="5"/>
      <c r="H173" s="5"/>
      <c r="I173" s="30"/>
      <c r="J173" s="5">
        <f t="shared" si="53"/>
        <v>0</v>
      </c>
      <c r="K173" s="30"/>
      <c r="L173" s="30"/>
      <c r="M173" s="30"/>
      <c r="N173" s="5">
        <f t="shared" si="40"/>
        <v>0</v>
      </c>
      <c r="O173" s="5">
        <f t="shared" si="41"/>
        <v>0</v>
      </c>
      <c r="P173" s="2">
        <f t="shared" si="42"/>
        <v>0</v>
      </c>
    </row>
    <row r="174" spans="1:16" ht="18.75" hidden="1" customHeight="1" x14ac:dyDescent="0.3">
      <c r="A174" s="7">
        <v>2250</v>
      </c>
      <c r="B174" s="38"/>
      <c r="C174" s="38"/>
      <c r="D174" s="5"/>
      <c r="E174" s="5"/>
      <c r="F174" s="5">
        <f t="shared" si="52"/>
        <v>0</v>
      </c>
      <c r="G174" s="5"/>
      <c r="H174" s="5"/>
      <c r="I174" s="30"/>
      <c r="J174" s="5">
        <f t="shared" si="53"/>
        <v>0</v>
      </c>
      <c r="K174" s="30"/>
      <c r="L174" s="30"/>
      <c r="M174" s="30"/>
      <c r="N174" s="5">
        <f t="shared" si="40"/>
        <v>0</v>
      </c>
      <c r="O174" s="5">
        <f t="shared" si="41"/>
        <v>0</v>
      </c>
      <c r="P174" s="2">
        <f t="shared" si="42"/>
        <v>0</v>
      </c>
    </row>
    <row r="175" spans="1:16" ht="18.75" hidden="1" customHeight="1" x14ac:dyDescent="0.3">
      <c r="A175" s="7">
        <v>2271</v>
      </c>
      <c r="B175" s="38"/>
      <c r="C175" s="38"/>
      <c r="D175" s="5"/>
      <c r="E175" s="5"/>
      <c r="F175" s="5">
        <f t="shared" si="52"/>
        <v>0</v>
      </c>
      <c r="G175" s="5"/>
      <c r="H175" s="5"/>
      <c r="I175" s="30"/>
      <c r="J175" s="5">
        <f t="shared" si="53"/>
        <v>0</v>
      </c>
      <c r="K175" s="30"/>
      <c r="L175" s="30"/>
      <c r="M175" s="30"/>
      <c r="N175" s="5">
        <f t="shared" si="40"/>
        <v>0</v>
      </c>
      <c r="O175" s="5">
        <f t="shared" si="41"/>
        <v>0</v>
      </c>
      <c r="P175" s="2">
        <f t="shared" si="42"/>
        <v>0</v>
      </c>
    </row>
    <row r="176" spans="1:16" ht="18.75" hidden="1" customHeight="1" x14ac:dyDescent="0.3">
      <c r="A176" s="7">
        <v>2272</v>
      </c>
      <c r="B176" s="38"/>
      <c r="C176" s="38"/>
      <c r="D176" s="5"/>
      <c r="E176" s="5"/>
      <c r="F176" s="5">
        <f t="shared" si="52"/>
        <v>0</v>
      </c>
      <c r="G176" s="5"/>
      <c r="H176" s="5"/>
      <c r="I176" s="30"/>
      <c r="J176" s="5">
        <f t="shared" si="53"/>
        <v>0</v>
      </c>
      <c r="K176" s="30"/>
      <c r="L176" s="30"/>
      <c r="M176" s="30"/>
      <c r="N176" s="5">
        <f t="shared" si="40"/>
        <v>0</v>
      </c>
      <c r="O176" s="5">
        <f t="shared" si="41"/>
        <v>0</v>
      </c>
      <c r="P176" s="2">
        <f t="shared" si="42"/>
        <v>0</v>
      </c>
    </row>
    <row r="177" spans="1:17" ht="18.75" hidden="1" customHeight="1" x14ac:dyDescent="0.3">
      <c r="A177" s="7">
        <v>2273</v>
      </c>
      <c r="B177" s="38"/>
      <c r="C177" s="38"/>
      <c r="D177" s="5"/>
      <c r="E177" s="5"/>
      <c r="F177" s="5">
        <f t="shared" si="52"/>
        <v>0</v>
      </c>
      <c r="G177" s="5"/>
      <c r="H177" s="5"/>
      <c r="I177" s="30"/>
      <c r="J177" s="5">
        <f t="shared" si="53"/>
        <v>0</v>
      </c>
      <c r="K177" s="30"/>
      <c r="L177" s="30"/>
      <c r="M177" s="30"/>
      <c r="N177" s="5">
        <f t="shared" si="40"/>
        <v>0</v>
      </c>
      <c r="O177" s="5">
        <f t="shared" si="41"/>
        <v>0</v>
      </c>
      <c r="P177" s="2">
        <f t="shared" si="42"/>
        <v>0</v>
      </c>
    </row>
    <row r="178" spans="1:17" ht="18.75" hidden="1" customHeight="1" x14ac:dyDescent="0.3">
      <c r="A178" s="7">
        <v>2274</v>
      </c>
      <c r="B178" s="38"/>
      <c r="C178" s="38"/>
      <c r="D178" s="5"/>
      <c r="E178" s="5"/>
      <c r="F178" s="5">
        <f t="shared" si="52"/>
        <v>0</v>
      </c>
      <c r="G178" s="5"/>
      <c r="H178" s="5"/>
      <c r="I178" s="30"/>
      <c r="J178" s="5">
        <f t="shared" si="53"/>
        <v>0</v>
      </c>
      <c r="K178" s="30"/>
      <c r="L178" s="30"/>
      <c r="M178" s="30"/>
      <c r="N178" s="5">
        <f t="shared" si="40"/>
        <v>0</v>
      </c>
      <c r="O178" s="5">
        <f t="shared" si="41"/>
        <v>0</v>
      </c>
      <c r="P178" s="2">
        <f t="shared" si="42"/>
        <v>0</v>
      </c>
    </row>
    <row r="179" spans="1:17" ht="18.75" hidden="1" customHeight="1" x14ac:dyDescent="0.3">
      <c r="A179" s="7">
        <v>2275</v>
      </c>
      <c r="B179" s="38"/>
      <c r="C179" s="38"/>
      <c r="D179" s="5"/>
      <c r="E179" s="5"/>
      <c r="F179" s="5">
        <f t="shared" si="52"/>
        <v>0</v>
      </c>
      <c r="G179" s="5"/>
      <c r="H179" s="5"/>
      <c r="I179" s="30"/>
      <c r="J179" s="5">
        <f t="shared" si="53"/>
        <v>0</v>
      </c>
      <c r="K179" s="30"/>
      <c r="L179" s="30"/>
      <c r="M179" s="30"/>
      <c r="N179" s="5">
        <f t="shared" si="40"/>
        <v>0</v>
      </c>
      <c r="O179" s="5">
        <f t="shared" si="41"/>
        <v>0</v>
      </c>
      <c r="P179" s="2">
        <f t="shared" si="42"/>
        <v>0</v>
      </c>
    </row>
    <row r="180" spans="1:17" ht="18.75" hidden="1" customHeight="1" x14ac:dyDescent="0.3">
      <c r="A180" s="7">
        <v>2276</v>
      </c>
      <c r="B180" s="38"/>
      <c r="C180" s="38"/>
      <c r="D180" s="5"/>
      <c r="E180" s="5"/>
      <c r="F180" s="5">
        <f t="shared" si="52"/>
        <v>0</v>
      </c>
      <c r="G180" s="5"/>
      <c r="H180" s="5"/>
      <c r="I180" s="30"/>
      <c r="J180" s="5">
        <f t="shared" si="53"/>
        <v>0</v>
      </c>
      <c r="K180" s="30"/>
      <c r="L180" s="30"/>
      <c r="M180" s="30"/>
      <c r="N180" s="5">
        <f t="shared" si="40"/>
        <v>0</v>
      </c>
      <c r="O180" s="5">
        <f t="shared" si="41"/>
        <v>0</v>
      </c>
      <c r="P180" s="2">
        <f t="shared" si="42"/>
        <v>0</v>
      </c>
    </row>
    <row r="181" spans="1:17" ht="18.75" hidden="1" customHeight="1" x14ac:dyDescent="0.3">
      <c r="A181" s="7">
        <v>2282</v>
      </c>
      <c r="B181" s="38"/>
      <c r="C181" s="38"/>
      <c r="D181" s="5"/>
      <c r="E181" s="5"/>
      <c r="F181" s="5">
        <f t="shared" si="52"/>
        <v>0</v>
      </c>
      <c r="G181" s="5"/>
      <c r="H181" s="5"/>
      <c r="I181" s="30"/>
      <c r="J181" s="5">
        <f t="shared" si="53"/>
        <v>0</v>
      </c>
      <c r="K181" s="30"/>
      <c r="L181" s="30"/>
      <c r="M181" s="30"/>
      <c r="N181" s="5">
        <f t="shared" si="40"/>
        <v>0</v>
      </c>
      <c r="O181" s="5">
        <f t="shared" si="41"/>
        <v>0</v>
      </c>
      <c r="P181" s="2">
        <f t="shared" si="42"/>
        <v>0</v>
      </c>
    </row>
    <row r="182" spans="1:17" ht="18.75" hidden="1" customHeight="1" x14ac:dyDescent="0.3">
      <c r="A182" s="7">
        <v>2610</v>
      </c>
      <c r="B182" s="38"/>
      <c r="C182" s="38"/>
      <c r="D182" s="5"/>
      <c r="E182" s="5"/>
      <c r="F182" s="5">
        <f t="shared" si="52"/>
        <v>0</v>
      </c>
      <c r="G182" s="5"/>
      <c r="H182" s="5"/>
      <c r="I182" s="30"/>
      <c r="J182" s="5">
        <f t="shared" si="53"/>
        <v>0</v>
      </c>
      <c r="K182" s="30"/>
      <c r="L182" s="30"/>
      <c r="M182" s="30"/>
      <c r="N182" s="5">
        <f t="shared" si="40"/>
        <v>0</v>
      </c>
      <c r="O182" s="5">
        <f t="shared" si="41"/>
        <v>0</v>
      </c>
      <c r="P182" s="2">
        <f t="shared" si="42"/>
        <v>0</v>
      </c>
    </row>
    <row r="183" spans="1:17" ht="18.75" hidden="1" customHeight="1" x14ac:dyDescent="0.3">
      <c r="A183" s="7">
        <v>2720</v>
      </c>
      <c r="B183" s="38"/>
      <c r="C183" s="38"/>
      <c r="D183" s="5"/>
      <c r="E183" s="5"/>
      <c r="F183" s="5">
        <f t="shared" si="52"/>
        <v>0</v>
      </c>
      <c r="G183" s="5"/>
      <c r="H183" s="5"/>
      <c r="I183" s="30"/>
      <c r="J183" s="5">
        <f t="shared" si="53"/>
        <v>0</v>
      </c>
      <c r="K183" s="30"/>
      <c r="L183" s="30"/>
      <c r="M183" s="30"/>
      <c r="N183" s="5">
        <f t="shared" si="40"/>
        <v>0</v>
      </c>
      <c r="O183" s="5">
        <f t="shared" si="41"/>
        <v>0</v>
      </c>
      <c r="P183" s="2">
        <f t="shared" si="42"/>
        <v>0</v>
      </c>
    </row>
    <row r="184" spans="1:17" ht="18.75" hidden="1" customHeight="1" x14ac:dyDescent="0.3">
      <c r="A184" s="7">
        <v>2730</v>
      </c>
      <c r="B184" s="38"/>
      <c r="C184" s="38"/>
      <c r="D184" s="5"/>
      <c r="E184" s="5"/>
      <c r="F184" s="5">
        <f t="shared" si="52"/>
        <v>0</v>
      </c>
      <c r="G184" s="5"/>
      <c r="H184" s="5"/>
      <c r="I184" s="30"/>
      <c r="J184" s="5">
        <f t="shared" si="53"/>
        <v>0</v>
      </c>
      <c r="K184" s="30"/>
      <c r="L184" s="30"/>
      <c r="M184" s="30"/>
      <c r="N184" s="5">
        <f t="shared" si="40"/>
        <v>0</v>
      </c>
      <c r="O184" s="5">
        <f t="shared" si="41"/>
        <v>0</v>
      </c>
      <c r="P184" s="2">
        <f t="shared" si="42"/>
        <v>0</v>
      </c>
    </row>
    <row r="185" spans="1:17" ht="18.75" hidden="1" customHeight="1" x14ac:dyDescent="0.3">
      <c r="A185" s="7">
        <v>2800</v>
      </c>
      <c r="B185" s="38"/>
      <c r="C185" s="38"/>
      <c r="D185" s="5"/>
      <c r="E185" s="5"/>
      <c r="F185" s="5">
        <f t="shared" si="52"/>
        <v>0</v>
      </c>
      <c r="G185" s="5"/>
      <c r="H185" s="5"/>
      <c r="I185" s="30"/>
      <c r="J185" s="5">
        <f t="shared" si="53"/>
        <v>0</v>
      </c>
      <c r="K185" s="30"/>
      <c r="L185" s="30"/>
      <c r="M185" s="30"/>
      <c r="N185" s="5">
        <f t="shared" si="40"/>
        <v>0</v>
      </c>
      <c r="O185" s="5">
        <f t="shared" si="41"/>
        <v>0</v>
      </c>
      <c r="P185" s="2">
        <f t="shared" si="42"/>
        <v>0</v>
      </c>
      <c r="Q185" s="19"/>
    </row>
    <row r="186" spans="1:17" ht="18.75" customHeight="1" x14ac:dyDescent="0.3">
      <c r="A186" s="22" t="s">
        <v>9</v>
      </c>
      <c r="B186" s="38"/>
      <c r="C186" s="38"/>
      <c r="D186" s="9">
        <f t="shared" ref="D186:M186" si="54">SUM(D187:D191)</f>
        <v>0</v>
      </c>
      <c r="E186" s="9">
        <f t="shared" si="54"/>
        <v>0</v>
      </c>
      <c r="F186" s="9">
        <f t="shared" si="54"/>
        <v>0</v>
      </c>
      <c r="G186" s="9">
        <f t="shared" si="54"/>
        <v>0</v>
      </c>
      <c r="H186" s="9">
        <f t="shared" si="54"/>
        <v>0</v>
      </c>
      <c r="I186" s="29">
        <f t="shared" si="54"/>
        <v>0</v>
      </c>
      <c r="J186" s="9">
        <f t="shared" si="54"/>
        <v>0</v>
      </c>
      <c r="K186" s="29">
        <f t="shared" si="54"/>
        <v>0</v>
      </c>
      <c r="L186" s="29">
        <f t="shared" si="54"/>
        <v>0</v>
      </c>
      <c r="M186" s="29">
        <f t="shared" si="54"/>
        <v>0</v>
      </c>
      <c r="N186" s="9">
        <f t="shared" si="40"/>
        <v>0</v>
      </c>
      <c r="O186" s="9">
        <f t="shared" si="41"/>
        <v>0</v>
      </c>
      <c r="P186" s="2">
        <f t="shared" si="42"/>
        <v>0</v>
      </c>
    </row>
    <row r="187" spans="1:17" s="4" customFormat="1" ht="18.75" hidden="1" customHeight="1" x14ac:dyDescent="0.3">
      <c r="A187" s="7">
        <v>3110</v>
      </c>
      <c r="B187" s="38"/>
      <c r="C187" s="38"/>
      <c r="D187" s="5"/>
      <c r="E187" s="5"/>
      <c r="F187" s="5">
        <f t="shared" ref="F187:F191" si="55">SUM(G187:I187)</f>
        <v>0</v>
      </c>
      <c r="G187" s="5"/>
      <c r="H187" s="5"/>
      <c r="I187" s="30"/>
      <c r="J187" s="5">
        <f t="shared" ref="J187:J191" si="56">SUM(K187:M187)</f>
        <v>0</v>
      </c>
      <c r="K187" s="30"/>
      <c r="L187" s="30"/>
      <c r="M187" s="30"/>
      <c r="N187" s="5">
        <f t="shared" si="40"/>
        <v>0</v>
      </c>
      <c r="O187" s="5">
        <f t="shared" si="41"/>
        <v>0</v>
      </c>
      <c r="P187" s="2">
        <f t="shared" si="42"/>
        <v>0</v>
      </c>
    </row>
    <row r="188" spans="1:17" s="4" customFormat="1" ht="18.75" hidden="1" customHeight="1" x14ac:dyDescent="0.3">
      <c r="A188" s="7">
        <v>3122</v>
      </c>
      <c r="B188" s="38"/>
      <c r="C188" s="38"/>
      <c r="D188" s="5"/>
      <c r="E188" s="5"/>
      <c r="F188" s="5">
        <f t="shared" si="55"/>
        <v>0</v>
      </c>
      <c r="G188" s="5"/>
      <c r="H188" s="5"/>
      <c r="I188" s="30"/>
      <c r="J188" s="5">
        <f t="shared" si="56"/>
        <v>0</v>
      </c>
      <c r="K188" s="30"/>
      <c r="L188" s="30"/>
      <c r="M188" s="30"/>
      <c r="N188" s="5">
        <f t="shared" si="40"/>
        <v>0</v>
      </c>
      <c r="O188" s="5">
        <f t="shared" si="41"/>
        <v>0</v>
      </c>
      <c r="P188" s="2">
        <f t="shared" si="42"/>
        <v>0</v>
      </c>
    </row>
    <row r="189" spans="1:17" s="4" customFormat="1" ht="18.75" hidden="1" customHeight="1" x14ac:dyDescent="0.3">
      <c r="A189" s="7">
        <v>3132</v>
      </c>
      <c r="B189" s="38"/>
      <c r="C189" s="38"/>
      <c r="D189" s="5"/>
      <c r="E189" s="5"/>
      <c r="F189" s="5">
        <f t="shared" si="55"/>
        <v>0</v>
      </c>
      <c r="G189" s="5"/>
      <c r="H189" s="5"/>
      <c r="I189" s="30"/>
      <c r="J189" s="5">
        <f t="shared" si="56"/>
        <v>0</v>
      </c>
      <c r="K189" s="30"/>
      <c r="L189" s="30"/>
      <c r="M189" s="30"/>
      <c r="N189" s="5">
        <f t="shared" si="40"/>
        <v>0</v>
      </c>
      <c r="O189" s="5">
        <f t="shared" si="41"/>
        <v>0</v>
      </c>
      <c r="P189" s="2">
        <f t="shared" si="42"/>
        <v>0</v>
      </c>
    </row>
    <row r="190" spans="1:17" s="4" customFormat="1" ht="18.75" hidden="1" customHeight="1" x14ac:dyDescent="0.3">
      <c r="A190" s="7">
        <v>3142</v>
      </c>
      <c r="B190" s="38"/>
      <c r="C190" s="38"/>
      <c r="D190" s="8"/>
      <c r="E190" s="8"/>
      <c r="F190" s="5">
        <f t="shared" si="55"/>
        <v>0</v>
      </c>
      <c r="G190" s="8"/>
      <c r="H190" s="8"/>
      <c r="I190" s="31"/>
      <c r="J190" s="5">
        <f t="shared" si="56"/>
        <v>0</v>
      </c>
      <c r="K190" s="31"/>
      <c r="L190" s="31"/>
      <c r="M190" s="31"/>
      <c r="N190" s="5">
        <f t="shared" si="40"/>
        <v>0</v>
      </c>
      <c r="O190" s="5">
        <f t="shared" si="41"/>
        <v>0</v>
      </c>
      <c r="P190" s="2">
        <f t="shared" si="42"/>
        <v>0</v>
      </c>
    </row>
    <row r="191" spans="1:17" s="4" customFormat="1" ht="18.75" hidden="1" customHeight="1" x14ac:dyDescent="0.3">
      <c r="A191" s="7"/>
      <c r="B191" s="38"/>
      <c r="C191" s="38"/>
      <c r="D191" s="8"/>
      <c r="E191" s="8"/>
      <c r="F191" s="5">
        <f t="shared" si="55"/>
        <v>0</v>
      </c>
      <c r="G191" s="8"/>
      <c r="H191" s="8"/>
      <c r="I191" s="31"/>
      <c r="J191" s="5">
        <f t="shared" si="56"/>
        <v>0</v>
      </c>
      <c r="K191" s="31"/>
      <c r="L191" s="31"/>
      <c r="M191" s="31"/>
      <c r="N191" s="5">
        <f t="shared" si="40"/>
        <v>0</v>
      </c>
      <c r="O191" s="5">
        <f t="shared" si="41"/>
        <v>0</v>
      </c>
      <c r="P191" s="2">
        <f t="shared" si="42"/>
        <v>0</v>
      </c>
    </row>
    <row r="192" spans="1:17" s="32" customFormat="1" ht="40.700000000000003" customHeight="1" x14ac:dyDescent="0.3">
      <c r="A192" s="15" t="s">
        <v>71</v>
      </c>
      <c r="B192" s="15" t="s">
        <v>16</v>
      </c>
      <c r="C192" s="16" t="s">
        <v>65</v>
      </c>
      <c r="D192" s="13">
        <f t="shared" ref="D192:M192" si="57">D193+D212</f>
        <v>5762.7820000000002</v>
      </c>
      <c r="E192" s="13">
        <f t="shared" si="57"/>
        <v>5762.5379700000012</v>
      </c>
      <c r="F192" s="13">
        <f t="shared" si="57"/>
        <v>30999.017</v>
      </c>
      <c r="G192" s="13">
        <f t="shared" si="57"/>
        <v>0</v>
      </c>
      <c r="H192" s="13">
        <f t="shared" si="57"/>
        <v>0</v>
      </c>
      <c r="I192" s="13">
        <f t="shared" si="57"/>
        <v>30999.017</v>
      </c>
      <c r="J192" s="13">
        <f t="shared" si="57"/>
        <v>30998.902000000002</v>
      </c>
      <c r="K192" s="13">
        <f t="shared" si="57"/>
        <v>0</v>
      </c>
      <c r="L192" s="13">
        <f t="shared" si="57"/>
        <v>0</v>
      </c>
      <c r="M192" s="13">
        <f t="shared" si="57"/>
        <v>30998.902000000002</v>
      </c>
      <c r="N192" s="13">
        <f t="shared" si="40"/>
        <v>36761.798999999999</v>
      </c>
      <c r="O192" s="13">
        <f t="shared" si="41"/>
        <v>36761.439970000007</v>
      </c>
      <c r="P192" s="32">
        <f t="shared" si="42"/>
        <v>5.7625379700000012</v>
      </c>
    </row>
    <row r="193" spans="1:16" ht="18.75" customHeight="1" x14ac:dyDescent="0.3">
      <c r="A193" s="22" t="s">
        <v>8</v>
      </c>
      <c r="B193" s="38"/>
      <c r="C193" s="38"/>
      <c r="D193" s="9">
        <f t="shared" ref="D193:M193" si="58">SUM(D194:D211)</f>
        <v>5762.7820000000002</v>
      </c>
      <c r="E193" s="9">
        <f t="shared" si="58"/>
        <v>5762.5379700000012</v>
      </c>
      <c r="F193" s="9">
        <f t="shared" si="58"/>
        <v>0</v>
      </c>
      <c r="G193" s="9">
        <f t="shared" si="58"/>
        <v>0</v>
      </c>
      <c r="H193" s="9">
        <f t="shared" si="58"/>
        <v>0</v>
      </c>
      <c r="I193" s="29">
        <f t="shared" si="58"/>
        <v>0</v>
      </c>
      <c r="J193" s="9">
        <f t="shared" si="58"/>
        <v>0</v>
      </c>
      <c r="K193" s="29">
        <f t="shared" si="58"/>
        <v>0</v>
      </c>
      <c r="L193" s="29">
        <f t="shared" si="58"/>
        <v>0</v>
      </c>
      <c r="M193" s="29">
        <f t="shared" si="58"/>
        <v>0</v>
      </c>
      <c r="N193" s="9">
        <f t="shared" si="40"/>
        <v>5762.7820000000002</v>
      </c>
      <c r="O193" s="9">
        <f t="shared" si="41"/>
        <v>5762.5379700000012</v>
      </c>
      <c r="P193" s="2">
        <f t="shared" si="42"/>
        <v>5.7625379700000012</v>
      </c>
    </row>
    <row r="194" spans="1:16" ht="18.75" customHeight="1" x14ac:dyDescent="0.3">
      <c r="A194" s="7">
        <v>2111</v>
      </c>
      <c r="B194" s="38"/>
      <c r="C194" s="38"/>
      <c r="D194" s="5"/>
      <c r="E194" s="5"/>
      <c r="F194" s="5">
        <f>SUM(G194:I194)</f>
        <v>0</v>
      </c>
      <c r="G194" s="5"/>
      <c r="H194" s="5"/>
      <c r="I194" s="30"/>
      <c r="J194" s="5">
        <f>SUM(K194:M194)</f>
        <v>0</v>
      </c>
      <c r="K194" s="30"/>
      <c r="L194" s="30"/>
      <c r="M194" s="30"/>
      <c r="N194" s="5">
        <f t="shared" si="40"/>
        <v>0</v>
      </c>
      <c r="O194" s="5">
        <f t="shared" si="41"/>
        <v>0</v>
      </c>
      <c r="P194" s="2">
        <f t="shared" si="42"/>
        <v>0</v>
      </c>
    </row>
    <row r="195" spans="1:16" ht="18.75" customHeight="1" x14ac:dyDescent="0.3">
      <c r="A195" s="7">
        <v>2120</v>
      </c>
      <c r="B195" s="38"/>
      <c r="C195" s="38"/>
      <c r="D195" s="5"/>
      <c r="E195" s="5"/>
      <c r="F195" s="5">
        <f t="shared" ref="F195:F211" si="59">SUM(G195:I195)</f>
        <v>0</v>
      </c>
      <c r="G195" s="5"/>
      <c r="H195" s="5"/>
      <c r="I195" s="30"/>
      <c r="J195" s="5">
        <f t="shared" ref="J195:J211" si="60">SUM(K195:M195)</f>
        <v>0</v>
      </c>
      <c r="K195" s="30"/>
      <c r="L195" s="30"/>
      <c r="M195" s="30"/>
      <c r="N195" s="5">
        <f t="shared" si="40"/>
        <v>0</v>
      </c>
      <c r="O195" s="5">
        <f t="shared" si="41"/>
        <v>0</v>
      </c>
      <c r="P195" s="2">
        <f t="shared" si="42"/>
        <v>0</v>
      </c>
    </row>
    <row r="196" spans="1:16" ht="18.75" customHeight="1" x14ac:dyDescent="0.3">
      <c r="A196" s="7">
        <v>2210</v>
      </c>
      <c r="B196" s="38"/>
      <c r="C196" s="38"/>
      <c r="D196" s="5">
        <v>3169.107</v>
      </c>
      <c r="E196" s="5">
        <v>3168.8670100000018</v>
      </c>
      <c r="F196" s="5">
        <f t="shared" si="59"/>
        <v>0</v>
      </c>
      <c r="G196" s="5"/>
      <c r="H196" s="5"/>
      <c r="I196" s="30"/>
      <c r="J196" s="5">
        <f t="shared" si="60"/>
        <v>0</v>
      </c>
      <c r="K196" s="30"/>
      <c r="L196" s="30"/>
      <c r="M196" s="30"/>
      <c r="N196" s="5">
        <f t="shared" si="40"/>
        <v>3169.107</v>
      </c>
      <c r="O196" s="5">
        <f t="shared" si="41"/>
        <v>3168.8670100000018</v>
      </c>
      <c r="P196" s="2">
        <f t="shared" si="42"/>
        <v>3.1688670100000018</v>
      </c>
    </row>
    <row r="197" spans="1:16" ht="18.75" customHeight="1" x14ac:dyDescent="0.3">
      <c r="A197" s="7">
        <v>2220</v>
      </c>
      <c r="B197" s="38"/>
      <c r="C197" s="38"/>
      <c r="D197" s="5"/>
      <c r="E197" s="5"/>
      <c r="F197" s="5">
        <f t="shared" si="59"/>
        <v>0</v>
      </c>
      <c r="G197" s="5"/>
      <c r="H197" s="5"/>
      <c r="I197" s="30"/>
      <c r="J197" s="5">
        <f t="shared" si="60"/>
        <v>0</v>
      </c>
      <c r="K197" s="30"/>
      <c r="L197" s="30"/>
      <c r="M197" s="30"/>
      <c r="N197" s="5">
        <f t="shared" si="40"/>
        <v>0</v>
      </c>
      <c r="O197" s="5">
        <f t="shared" si="41"/>
        <v>0</v>
      </c>
      <c r="P197" s="2">
        <f t="shared" si="42"/>
        <v>0</v>
      </c>
    </row>
    <row r="198" spans="1:16" ht="18.75" customHeight="1" x14ac:dyDescent="0.3">
      <c r="A198" s="7">
        <v>2230</v>
      </c>
      <c r="B198" s="38"/>
      <c r="C198" s="38"/>
      <c r="D198" s="5"/>
      <c r="E198" s="5"/>
      <c r="F198" s="5">
        <f t="shared" si="59"/>
        <v>0</v>
      </c>
      <c r="G198" s="5"/>
      <c r="H198" s="5"/>
      <c r="I198" s="30"/>
      <c r="J198" s="5">
        <f t="shared" si="60"/>
        <v>0</v>
      </c>
      <c r="K198" s="30"/>
      <c r="L198" s="30"/>
      <c r="M198" s="30"/>
      <c r="N198" s="5">
        <f t="shared" si="40"/>
        <v>0</v>
      </c>
      <c r="O198" s="5">
        <f t="shared" si="41"/>
        <v>0</v>
      </c>
      <c r="P198" s="2">
        <f t="shared" si="42"/>
        <v>0</v>
      </c>
    </row>
    <row r="199" spans="1:16" ht="18.75" customHeight="1" x14ac:dyDescent="0.3">
      <c r="A199" s="7">
        <v>2240</v>
      </c>
      <c r="B199" s="38"/>
      <c r="C199" s="38"/>
      <c r="D199" s="5">
        <v>2593.6750000000002</v>
      </c>
      <c r="E199" s="5">
        <v>2593.6709599999999</v>
      </c>
      <c r="F199" s="5">
        <f t="shared" si="59"/>
        <v>0</v>
      </c>
      <c r="G199" s="5"/>
      <c r="H199" s="5"/>
      <c r="I199" s="30"/>
      <c r="J199" s="5">
        <f t="shared" si="60"/>
        <v>0</v>
      </c>
      <c r="K199" s="30"/>
      <c r="L199" s="30"/>
      <c r="M199" s="30"/>
      <c r="N199" s="5">
        <f t="shared" si="40"/>
        <v>2593.6750000000002</v>
      </c>
      <c r="O199" s="5">
        <f t="shared" si="41"/>
        <v>2593.6709599999999</v>
      </c>
      <c r="P199" s="2">
        <f t="shared" si="42"/>
        <v>2.5936709599999999</v>
      </c>
    </row>
    <row r="200" spans="1:16" ht="18.75" hidden="1" customHeight="1" x14ac:dyDescent="0.3">
      <c r="A200" s="7">
        <v>2250</v>
      </c>
      <c r="B200" s="38"/>
      <c r="C200" s="38"/>
      <c r="D200" s="5"/>
      <c r="E200" s="5"/>
      <c r="F200" s="5">
        <f t="shared" si="59"/>
        <v>0</v>
      </c>
      <c r="G200" s="5"/>
      <c r="H200" s="5"/>
      <c r="I200" s="30"/>
      <c r="J200" s="5">
        <f t="shared" si="60"/>
        <v>0</v>
      </c>
      <c r="K200" s="30"/>
      <c r="L200" s="30"/>
      <c r="M200" s="30"/>
      <c r="N200" s="5">
        <f t="shared" si="40"/>
        <v>0</v>
      </c>
      <c r="O200" s="5">
        <f t="shared" si="41"/>
        <v>0</v>
      </c>
      <c r="P200" s="2">
        <f t="shared" si="42"/>
        <v>0</v>
      </c>
    </row>
    <row r="201" spans="1:16" ht="18.75" hidden="1" customHeight="1" x14ac:dyDescent="0.3">
      <c r="A201" s="7">
        <v>2271</v>
      </c>
      <c r="B201" s="38"/>
      <c r="C201" s="38"/>
      <c r="D201" s="5"/>
      <c r="E201" s="5"/>
      <c r="F201" s="5">
        <f t="shared" si="59"/>
        <v>0</v>
      </c>
      <c r="G201" s="5"/>
      <c r="H201" s="5"/>
      <c r="I201" s="30"/>
      <c r="J201" s="5">
        <f t="shared" si="60"/>
        <v>0</v>
      </c>
      <c r="K201" s="30"/>
      <c r="L201" s="30"/>
      <c r="M201" s="30"/>
      <c r="N201" s="5">
        <f t="shared" si="40"/>
        <v>0</v>
      </c>
      <c r="O201" s="5">
        <f t="shared" si="41"/>
        <v>0</v>
      </c>
      <c r="P201" s="2">
        <f t="shared" si="42"/>
        <v>0</v>
      </c>
    </row>
    <row r="202" spans="1:16" ht="18.75" hidden="1" customHeight="1" x14ac:dyDescent="0.3">
      <c r="A202" s="7">
        <v>2272</v>
      </c>
      <c r="B202" s="38"/>
      <c r="C202" s="38"/>
      <c r="D202" s="5"/>
      <c r="E202" s="5"/>
      <c r="F202" s="5">
        <f t="shared" si="59"/>
        <v>0</v>
      </c>
      <c r="G202" s="5"/>
      <c r="H202" s="5"/>
      <c r="I202" s="30"/>
      <c r="J202" s="5">
        <f t="shared" si="60"/>
        <v>0</v>
      </c>
      <c r="K202" s="30"/>
      <c r="L202" s="30"/>
      <c r="M202" s="30"/>
      <c r="N202" s="5">
        <f t="shared" ref="N202:N265" si="61">D202+F202</f>
        <v>0</v>
      </c>
      <c r="O202" s="5">
        <f t="shared" ref="O202:O265" si="62">E202+J202</f>
        <v>0</v>
      </c>
      <c r="P202" s="2">
        <f t="shared" ref="P202:P265" si="63">E202/1000</f>
        <v>0</v>
      </c>
    </row>
    <row r="203" spans="1:16" ht="18.75" hidden="1" customHeight="1" x14ac:dyDescent="0.3">
      <c r="A203" s="7">
        <v>2273</v>
      </c>
      <c r="B203" s="38"/>
      <c r="C203" s="38"/>
      <c r="D203" s="5"/>
      <c r="E203" s="5"/>
      <c r="F203" s="5">
        <f t="shared" si="59"/>
        <v>0</v>
      </c>
      <c r="G203" s="5"/>
      <c r="H203" s="5"/>
      <c r="I203" s="30"/>
      <c r="J203" s="5">
        <f t="shared" si="60"/>
        <v>0</v>
      </c>
      <c r="K203" s="30"/>
      <c r="L203" s="30"/>
      <c r="M203" s="30"/>
      <c r="N203" s="5">
        <f t="shared" si="61"/>
        <v>0</v>
      </c>
      <c r="O203" s="5">
        <f t="shared" si="62"/>
        <v>0</v>
      </c>
      <c r="P203" s="2">
        <f t="shared" si="63"/>
        <v>0</v>
      </c>
    </row>
    <row r="204" spans="1:16" ht="18.75" hidden="1" customHeight="1" x14ac:dyDescent="0.3">
      <c r="A204" s="7">
        <v>2274</v>
      </c>
      <c r="B204" s="38"/>
      <c r="C204" s="38"/>
      <c r="D204" s="5"/>
      <c r="E204" s="5"/>
      <c r="F204" s="5">
        <f t="shared" si="59"/>
        <v>0</v>
      </c>
      <c r="G204" s="5"/>
      <c r="H204" s="5"/>
      <c r="I204" s="30"/>
      <c r="J204" s="5">
        <f t="shared" si="60"/>
        <v>0</v>
      </c>
      <c r="K204" s="30"/>
      <c r="L204" s="30"/>
      <c r="M204" s="30"/>
      <c r="N204" s="5">
        <f t="shared" si="61"/>
        <v>0</v>
      </c>
      <c r="O204" s="5">
        <f t="shared" si="62"/>
        <v>0</v>
      </c>
      <c r="P204" s="2">
        <f t="shared" si="63"/>
        <v>0</v>
      </c>
    </row>
    <row r="205" spans="1:16" ht="18.75" hidden="1" customHeight="1" x14ac:dyDescent="0.3">
      <c r="A205" s="7">
        <v>2275</v>
      </c>
      <c r="B205" s="38"/>
      <c r="C205" s="38"/>
      <c r="D205" s="5"/>
      <c r="E205" s="5"/>
      <c r="F205" s="5">
        <f t="shared" si="59"/>
        <v>0</v>
      </c>
      <c r="G205" s="5"/>
      <c r="H205" s="5"/>
      <c r="I205" s="30"/>
      <c r="J205" s="5">
        <f t="shared" si="60"/>
        <v>0</v>
      </c>
      <c r="K205" s="30"/>
      <c r="L205" s="30"/>
      <c r="M205" s="30"/>
      <c r="N205" s="5">
        <f t="shared" si="61"/>
        <v>0</v>
      </c>
      <c r="O205" s="5">
        <f t="shared" si="62"/>
        <v>0</v>
      </c>
      <c r="P205" s="2">
        <f t="shared" si="63"/>
        <v>0</v>
      </c>
    </row>
    <row r="206" spans="1:16" ht="18.75" hidden="1" customHeight="1" x14ac:dyDescent="0.3">
      <c r="A206" s="7">
        <v>2276</v>
      </c>
      <c r="B206" s="38"/>
      <c r="C206" s="38"/>
      <c r="D206" s="5"/>
      <c r="E206" s="5"/>
      <c r="F206" s="5">
        <f t="shared" si="59"/>
        <v>0</v>
      </c>
      <c r="G206" s="5"/>
      <c r="H206" s="5"/>
      <c r="I206" s="30"/>
      <c r="J206" s="5">
        <f t="shared" si="60"/>
        <v>0</v>
      </c>
      <c r="K206" s="30"/>
      <c r="L206" s="30"/>
      <c r="M206" s="30"/>
      <c r="N206" s="5">
        <f t="shared" si="61"/>
        <v>0</v>
      </c>
      <c r="O206" s="5">
        <f t="shared" si="62"/>
        <v>0</v>
      </c>
      <c r="P206" s="2">
        <f t="shared" si="63"/>
        <v>0</v>
      </c>
    </row>
    <row r="207" spans="1:16" ht="18.75" hidden="1" customHeight="1" x14ac:dyDescent="0.3">
      <c r="A207" s="7">
        <v>2282</v>
      </c>
      <c r="B207" s="38"/>
      <c r="C207" s="38"/>
      <c r="D207" s="5"/>
      <c r="E207" s="5"/>
      <c r="F207" s="5">
        <f t="shared" si="59"/>
        <v>0</v>
      </c>
      <c r="G207" s="5"/>
      <c r="H207" s="5"/>
      <c r="I207" s="30"/>
      <c r="J207" s="5">
        <f t="shared" si="60"/>
        <v>0</v>
      </c>
      <c r="K207" s="30"/>
      <c r="L207" s="30"/>
      <c r="M207" s="30"/>
      <c r="N207" s="5">
        <f t="shared" si="61"/>
        <v>0</v>
      </c>
      <c r="O207" s="5">
        <f t="shared" si="62"/>
        <v>0</v>
      </c>
      <c r="P207" s="2">
        <f t="shared" si="63"/>
        <v>0</v>
      </c>
    </row>
    <row r="208" spans="1:16" ht="18.75" hidden="1" customHeight="1" x14ac:dyDescent="0.3">
      <c r="A208" s="7">
        <v>2610</v>
      </c>
      <c r="B208" s="38"/>
      <c r="C208" s="38"/>
      <c r="D208" s="5"/>
      <c r="E208" s="5"/>
      <c r="F208" s="5">
        <f t="shared" si="59"/>
        <v>0</v>
      </c>
      <c r="G208" s="5"/>
      <c r="H208" s="5"/>
      <c r="I208" s="30"/>
      <c r="J208" s="5">
        <f t="shared" si="60"/>
        <v>0</v>
      </c>
      <c r="K208" s="30"/>
      <c r="L208" s="30"/>
      <c r="M208" s="30"/>
      <c r="N208" s="5">
        <f t="shared" si="61"/>
        <v>0</v>
      </c>
      <c r="O208" s="5">
        <f t="shared" si="62"/>
        <v>0</v>
      </c>
      <c r="P208" s="2">
        <f t="shared" si="63"/>
        <v>0</v>
      </c>
    </row>
    <row r="209" spans="1:17" ht="18.75" hidden="1" customHeight="1" x14ac:dyDescent="0.3">
      <c r="A209" s="7">
        <v>2720</v>
      </c>
      <c r="B209" s="38"/>
      <c r="C209" s="38"/>
      <c r="D209" s="5"/>
      <c r="E209" s="5"/>
      <c r="F209" s="5">
        <f t="shared" si="59"/>
        <v>0</v>
      </c>
      <c r="G209" s="5"/>
      <c r="H209" s="5"/>
      <c r="I209" s="30"/>
      <c r="J209" s="5">
        <f t="shared" si="60"/>
        <v>0</v>
      </c>
      <c r="K209" s="30"/>
      <c r="L209" s="30"/>
      <c r="M209" s="30"/>
      <c r="N209" s="5">
        <f t="shared" si="61"/>
        <v>0</v>
      </c>
      <c r="O209" s="5">
        <f t="shared" si="62"/>
        <v>0</v>
      </c>
      <c r="P209" s="2">
        <f t="shared" si="63"/>
        <v>0</v>
      </c>
    </row>
    <row r="210" spans="1:17" ht="18.75" hidden="1" customHeight="1" x14ac:dyDescent="0.3">
      <c r="A210" s="7">
        <v>2730</v>
      </c>
      <c r="B210" s="38"/>
      <c r="C210" s="38"/>
      <c r="D210" s="5"/>
      <c r="E210" s="5"/>
      <c r="F210" s="5">
        <f t="shared" si="59"/>
        <v>0</v>
      </c>
      <c r="G210" s="5"/>
      <c r="H210" s="5"/>
      <c r="I210" s="30"/>
      <c r="J210" s="5">
        <f t="shared" si="60"/>
        <v>0</v>
      </c>
      <c r="K210" s="30"/>
      <c r="L210" s="30"/>
      <c r="M210" s="30"/>
      <c r="N210" s="5">
        <f t="shared" si="61"/>
        <v>0</v>
      </c>
      <c r="O210" s="5">
        <f t="shared" si="62"/>
        <v>0</v>
      </c>
      <c r="P210" s="2">
        <f t="shared" si="63"/>
        <v>0</v>
      </c>
    </row>
    <row r="211" spans="1:17" ht="18.75" hidden="1" customHeight="1" x14ac:dyDescent="0.3">
      <c r="A211" s="7">
        <v>2800</v>
      </c>
      <c r="B211" s="38"/>
      <c r="C211" s="38"/>
      <c r="D211" s="5"/>
      <c r="E211" s="5"/>
      <c r="F211" s="5">
        <f t="shared" si="59"/>
        <v>0</v>
      </c>
      <c r="G211" s="5"/>
      <c r="H211" s="5"/>
      <c r="I211" s="30"/>
      <c r="J211" s="5">
        <f t="shared" si="60"/>
        <v>0</v>
      </c>
      <c r="K211" s="30"/>
      <c r="L211" s="30"/>
      <c r="M211" s="30"/>
      <c r="N211" s="5">
        <f t="shared" si="61"/>
        <v>0</v>
      </c>
      <c r="O211" s="5">
        <f t="shared" si="62"/>
        <v>0</v>
      </c>
      <c r="P211" s="2">
        <f t="shared" si="63"/>
        <v>0</v>
      </c>
      <c r="Q211" s="19"/>
    </row>
    <row r="212" spans="1:17" ht="18.75" customHeight="1" x14ac:dyDescent="0.3">
      <c r="A212" s="22" t="s">
        <v>9</v>
      </c>
      <c r="B212" s="38"/>
      <c r="C212" s="38"/>
      <c r="D212" s="9">
        <f t="shared" ref="D212:M212" si="64">SUM(D213:D217)</f>
        <v>0</v>
      </c>
      <c r="E212" s="9">
        <f t="shared" si="64"/>
        <v>0</v>
      </c>
      <c r="F212" s="9">
        <f t="shared" si="64"/>
        <v>30999.017</v>
      </c>
      <c r="G212" s="9">
        <f t="shared" si="64"/>
        <v>0</v>
      </c>
      <c r="H212" s="9">
        <f t="shared" si="64"/>
        <v>0</v>
      </c>
      <c r="I212" s="29">
        <f t="shared" si="64"/>
        <v>30999.017</v>
      </c>
      <c r="J212" s="9">
        <f t="shared" si="64"/>
        <v>30998.902000000002</v>
      </c>
      <c r="K212" s="29">
        <f t="shared" si="64"/>
        <v>0</v>
      </c>
      <c r="L212" s="29">
        <f t="shared" si="64"/>
        <v>0</v>
      </c>
      <c r="M212" s="29">
        <f t="shared" si="64"/>
        <v>30998.902000000002</v>
      </c>
      <c r="N212" s="9">
        <f t="shared" si="61"/>
        <v>30999.017</v>
      </c>
      <c r="O212" s="9">
        <f t="shared" si="62"/>
        <v>30998.902000000002</v>
      </c>
      <c r="P212" s="2">
        <f t="shared" si="63"/>
        <v>0</v>
      </c>
    </row>
    <row r="213" spans="1:17" s="4" customFormat="1" ht="18.75" customHeight="1" x14ac:dyDescent="0.3">
      <c r="A213" s="7">
        <v>3110</v>
      </c>
      <c r="B213" s="38"/>
      <c r="C213" s="38"/>
      <c r="D213" s="5"/>
      <c r="E213" s="5"/>
      <c r="F213" s="5">
        <f t="shared" ref="F213:F217" si="65">SUM(G213:I213)</f>
        <v>17416.185000000001</v>
      </c>
      <c r="G213" s="5"/>
      <c r="H213" s="5"/>
      <c r="I213" s="30">
        <v>17416.185000000001</v>
      </c>
      <c r="J213" s="5">
        <f t="shared" ref="J213:J217" si="66">SUM(K213:M213)</f>
        <v>17416.079000000002</v>
      </c>
      <c r="K213" s="30"/>
      <c r="L213" s="30"/>
      <c r="M213" s="30">
        <f>17416.079</f>
        <v>17416.079000000002</v>
      </c>
      <c r="N213" s="5">
        <f t="shared" si="61"/>
        <v>17416.185000000001</v>
      </c>
      <c r="O213" s="5">
        <f t="shared" si="62"/>
        <v>17416.079000000002</v>
      </c>
      <c r="P213" s="2">
        <f t="shared" si="63"/>
        <v>0</v>
      </c>
    </row>
    <row r="214" spans="1:17" s="4" customFormat="1" ht="18.75" customHeight="1" x14ac:dyDescent="0.3">
      <c r="A214" s="7">
        <v>3122</v>
      </c>
      <c r="B214" s="38"/>
      <c r="C214" s="38"/>
      <c r="D214" s="5"/>
      <c r="E214" s="5"/>
      <c r="F214" s="5">
        <f t="shared" si="65"/>
        <v>0</v>
      </c>
      <c r="G214" s="5"/>
      <c r="H214" s="5"/>
      <c r="I214" s="30"/>
      <c r="J214" s="5">
        <f t="shared" si="66"/>
        <v>0</v>
      </c>
      <c r="K214" s="30"/>
      <c r="L214" s="30"/>
      <c r="M214" s="30"/>
      <c r="N214" s="5">
        <f t="shared" si="61"/>
        <v>0</v>
      </c>
      <c r="O214" s="5">
        <f t="shared" si="62"/>
        <v>0</v>
      </c>
      <c r="P214" s="2">
        <f t="shared" si="63"/>
        <v>0</v>
      </c>
    </row>
    <row r="215" spans="1:17" s="4" customFormat="1" ht="18.75" customHeight="1" x14ac:dyDescent="0.3">
      <c r="A215" s="7">
        <v>3132</v>
      </c>
      <c r="B215" s="38"/>
      <c r="C215" s="38"/>
      <c r="D215" s="5"/>
      <c r="E215" s="5"/>
      <c r="F215" s="5">
        <f t="shared" si="65"/>
        <v>13582.832</v>
      </c>
      <c r="G215" s="5"/>
      <c r="H215" s="5"/>
      <c r="I215" s="30">
        <v>13582.832</v>
      </c>
      <c r="J215" s="5">
        <f t="shared" si="66"/>
        <v>13582.823</v>
      </c>
      <c r="K215" s="30"/>
      <c r="L215" s="30"/>
      <c r="M215" s="30">
        <v>13582.823</v>
      </c>
      <c r="N215" s="5">
        <f t="shared" si="61"/>
        <v>13582.832</v>
      </c>
      <c r="O215" s="5">
        <f t="shared" si="62"/>
        <v>13582.823</v>
      </c>
      <c r="P215" s="2">
        <f t="shared" si="63"/>
        <v>0</v>
      </c>
    </row>
    <row r="216" spans="1:17" s="4" customFormat="1" ht="18.75" customHeight="1" x14ac:dyDescent="0.3">
      <c r="A216" s="7">
        <v>3142</v>
      </c>
      <c r="B216" s="38"/>
      <c r="C216" s="38"/>
      <c r="D216" s="8"/>
      <c r="E216" s="8"/>
      <c r="F216" s="5">
        <f t="shared" si="65"/>
        <v>0</v>
      </c>
      <c r="G216" s="8"/>
      <c r="H216" s="8"/>
      <c r="I216" s="31"/>
      <c r="J216" s="5">
        <f t="shared" si="66"/>
        <v>0</v>
      </c>
      <c r="K216" s="31"/>
      <c r="L216" s="31"/>
      <c r="M216" s="31"/>
      <c r="N216" s="5">
        <f t="shared" si="61"/>
        <v>0</v>
      </c>
      <c r="O216" s="5">
        <f t="shared" si="62"/>
        <v>0</v>
      </c>
      <c r="P216" s="2">
        <f t="shared" si="63"/>
        <v>0</v>
      </c>
    </row>
    <row r="217" spans="1:17" s="4" customFormat="1" ht="18.75" customHeight="1" x14ac:dyDescent="0.3">
      <c r="A217" s="7"/>
      <c r="B217" s="38"/>
      <c r="C217" s="38"/>
      <c r="D217" s="8"/>
      <c r="E217" s="8"/>
      <c r="F217" s="5">
        <f t="shared" si="65"/>
        <v>0</v>
      </c>
      <c r="G217" s="8"/>
      <c r="H217" s="8"/>
      <c r="I217" s="31"/>
      <c r="J217" s="5">
        <f t="shared" si="66"/>
        <v>0</v>
      </c>
      <c r="K217" s="31"/>
      <c r="L217" s="31"/>
      <c r="M217" s="31"/>
      <c r="N217" s="5">
        <f t="shared" si="61"/>
        <v>0</v>
      </c>
      <c r="O217" s="5">
        <f t="shared" si="62"/>
        <v>0</v>
      </c>
      <c r="P217" s="2">
        <f t="shared" si="63"/>
        <v>0</v>
      </c>
    </row>
    <row r="218" spans="1:17" s="32" customFormat="1" ht="79.5" customHeight="1" x14ac:dyDescent="0.3">
      <c r="A218" s="15" t="s">
        <v>72</v>
      </c>
      <c r="B218" s="15" t="s">
        <v>17</v>
      </c>
      <c r="C218" s="16" t="s">
        <v>55</v>
      </c>
      <c r="D218" s="13">
        <f t="shared" ref="D218:M218" si="67">D219+D238</f>
        <v>20.766999999999999</v>
      </c>
      <c r="E218" s="13">
        <f t="shared" si="67"/>
        <v>20.766240000000003</v>
      </c>
      <c r="F218" s="13">
        <f t="shared" si="67"/>
        <v>271.74099999999999</v>
      </c>
      <c r="G218" s="13">
        <f t="shared" si="67"/>
        <v>0</v>
      </c>
      <c r="H218" s="13">
        <f t="shared" si="67"/>
        <v>0</v>
      </c>
      <c r="I218" s="13">
        <f t="shared" si="67"/>
        <v>271.74099999999999</v>
      </c>
      <c r="J218" s="13">
        <f t="shared" si="67"/>
        <v>271.73700000000002</v>
      </c>
      <c r="K218" s="13">
        <f t="shared" si="67"/>
        <v>0</v>
      </c>
      <c r="L218" s="13">
        <f t="shared" si="67"/>
        <v>0</v>
      </c>
      <c r="M218" s="13">
        <f t="shared" si="67"/>
        <v>271.73700000000002</v>
      </c>
      <c r="N218" s="13">
        <f t="shared" si="61"/>
        <v>292.50799999999998</v>
      </c>
      <c r="O218" s="13">
        <f t="shared" si="62"/>
        <v>292.50324000000001</v>
      </c>
      <c r="P218" s="32">
        <f t="shared" si="63"/>
        <v>2.0766240000000002E-2</v>
      </c>
    </row>
    <row r="219" spans="1:17" ht="18.75" customHeight="1" x14ac:dyDescent="0.3">
      <c r="A219" s="22" t="s">
        <v>8</v>
      </c>
      <c r="B219" s="38"/>
      <c r="C219" s="38"/>
      <c r="D219" s="9">
        <f t="shared" ref="D219:M219" si="68">SUM(D220:D237)</f>
        <v>20.766999999999999</v>
      </c>
      <c r="E219" s="9">
        <f t="shared" si="68"/>
        <v>20.766240000000003</v>
      </c>
      <c r="F219" s="9">
        <f t="shared" si="68"/>
        <v>0</v>
      </c>
      <c r="G219" s="9">
        <f t="shared" si="68"/>
        <v>0</v>
      </c>
      <c r="H219" s="9">
        <f t="shared" si="68"/>
        <v>0</v>
      </c>
      <c r="I219" s="29">
        <f t="shared" si="68"/>
        <v>0</v>
      </c>
      <c r="J219" s="9">
        <f t="shared" si="68"/>
        <v>0</v>
      </c>
      <c r="K219" s="29">
        <f t="shared" si="68"/>
        <v>0</v>
      </c>
      <c r="L219" s="29">
        <f t="shared" si="68"/>
        <v>0</v>
      </c>
      <c r="M219" s="29">
        <f t="shared" si="68"/>
        <v>0</v>
      </c>
      <c r="N219" s="9">
        <f t="shared" si="61"/>
        <v>20.766999999999999</v>
      </c>
      <c r="O219" s="9">
        <f t="shared" si="62"/>
        <v>20.766240000000003</v>
      </c>
      <c r="P219" s="2">
        <f t="shared" si="63"/>
        <v>2.0766240000000002E-2</v>
      </c>
    </row>
    <row r="220" spans="1:17" ht="18.75" customHeight="1" x14ac:dyDescent="0.3">
      <c r="A220" s="7">
        <v>2111</v>
      </c>
      <c r="B220" s="38"/>
      <c r="C220" s="38"/>
      <c r="D220" s="5"/>
      <c r="E220" s="5"/>
      <c r="F220" s="5">
        <f>SUM(G220:I220)</f>
        <v>0</v>
      </c>
      <c r="G220" s="5"/>
      <c r="H220" s="5"/>
      <c r="I220" s="30"/>
      <c r="J220" s="5">
        <f>SUM(K220:M220)</f>
        <v>0</v>
      </c>
      <c r="K220" s="30"/>
      <c r="L220" s="30"/>
      <c r="M220" s="30"/>
      <c r="N220" s="5">
        <f t="shared" si="61"/>
        <v>0</v>
      </c>
      <c r="O220" s="5">
        <f t="shared" si="62"/>
        <v>0</v>
      </c>
      <c r="P220" s="2">
        <f t="shared" si="63"/>
        <v>0</v>
      </c>
    </row>
    <row r="221" spans="1:17" ht="18.75" customHeight="1" x14ac:dyDescent="0.3">
      <c r="A221" s="7">
        <v>2120</v>
      </c>
      <c r="B221" s="38"/>
      <c r="C221" s="38"/>
      <c r="D221" s="5"/>
      <c r="E221" s="5"/>
      <c r="F221" s="5">
        <f t="shared" ref="F221:F237" si="69">SUM(G221:I221)</f>
        <v>0</v>
      </c>
      <c r="G221" s="5"/>
      <c r="H221" s="5"/>
      <c r="I221" s="30"/>
      <c r="J221" s="5">
        <f t="shared" ref="J221:J237" si="70">SUM(K221:M221)</f>
        <v>0</v>
      </c>
      <c r="K221" s="30"/>
      <c r="L221" s="30"/>
      <c r="M221" s="30"/>
      <c r="N221" s="5">
        <f t="shared" si="61"/>
        <v>0</v>
      </c>
      <c r="O221" s="5">
        <f t="shared" si="62"/>
        <v>0</v>
      </c>
      <c r="P221" s="2">
        <f t="shared" si="63"/>
        <v>0</v>
      </c>
    </row>
    <row r="222" spans="1:17" ht="18.75" customHeight="1" x14ac:dyDescent="0.3">
      <c r="A222" s="7">
        <v>2210</v>
      </c>
      <c r="B222" s="38"/>
      <c r="C222" s="38"/>
      <c r="D222" s="5">
        <v>20.766999999999999</v>
      </c>
      <c r="E222" s="5">
        <v>20.766240000000003</v>
      </c>
      <c r="F222" s="5">
        <f t="shared" si="69"/>
        <v>0</v>
      </c>
      <c r="G222" s="5"/>
      <c r="H222" s="5"/>
      <c r="I222" s="30"/>
      <c r="J222" s="5">
        <f t="shared" si="70"/>
        <v>0</v>
      </c>
      <c r="K222" s="30"/>
      <c r="L222" s="30"/>
      <c r="M222" s="30"/>
      <c r="N222" s="5">
        <f t="shared" si="61"/>
        <v>20.766999999999999</v>
      </c>
      <c r="O222" s="5">
        <f t="shared" si="62"/>
        <v>20.766240000000003</v>
      </c>
      <c r="P222" s="2">
        <f t="shared" si="63"/>
        <v>2.0766240000000002E-2</v>
      </c>
    </row>
    <row r="223" spans="1:17" ht="18.75" customHeight="1" x14ac:dyDescent="0.3">
      <c r="A223" s="7">
        <v>2220</v>
      </c>
      <c r="B223" s="38"/>
      <c r="C223" s="38"/>
      <c r="D223" s="5"/>
      <c r="E223" s="5"/>
      <c r="F223" s="5">
        <f t="shared" si="69"/>
        <v>0</v>
      </c>
      <c r="G223" s="5"/>
      <c r="H223" s="5"/>
      <c r="I223" s="30"/>
      <c r="J223" s="5">
        <f t="shared" si="70"/>
        <v>0</v>
      </c>
      <c r="K223" s="30"/>
      <c r="L223" s="30"/>
      <c r="M223" s="30"/>
      <c r="N223" s="5">
        <f t="shared" si="61"/>
        <v>0</v>
      </c>
      <c r="O223" s="5">
        <f t="shared" si="62"/>
        <v>0</v>
      </c>
      <c r="P223" s="2">
        <f t="shared" si="63"/>
        <v>0</v>
      </c>
    </row>
    <row r="224" spans="1:17" ht="18.75" hidden="1" customHeight="1" x14ac:dyDescent="0.3">
      <c r="A224" s="7">
        <v>2230</v>
      </c>
      <c r="B224" s="38"/>
      <c r="C224" s="38"/>
      <c r="D224" s="5"/>
      <c r="E224" s="5"/>
      <c r="F224" s="5">
        <f t="shared" si="69"/>
        <v>0</v>
      </c>
      <c r="G224" s="5"/>
      <c r="H224" s="5"/>
      <c r="I224" s="30"/>
      <c r="J224" s="5">
        <f t="shared" si="70"/>
        <v>0</v>
      </c>
      <c r="K224" s="30"/>
      <c r="L224" s="30"/>
      <c r="M224" s="30"/>
      <c r="N224" s="5">
        <f t="shared" si="61"/>
        <v>0</v>
      </c>
      <c r="O224" s="5">
        <f t="shared" si="62"/>
        <v>0</v>
      </c>
      <c r="P224" s="2">
        <f t="shared" si="63"/>
        <v>0</v>
      </c>
    </row>
    <row r="225" spans="1:17" ht="18.75" hidden="1" customHeight="1" x14ac:dyDescent="0.3">
      <c r="A225" s="7">
        <v>2240</v>
      </c>
      <c r="B225" s="38"/>
      <c r="C225" s="38"/>
      <c r="D225" s="5"/>
      <c r="E225" s="5"/>
      <c r="F225" s="5">
        <f t="shared" si="69"/>
        <v>0</v>
      </c>
      <c r="G225" s="5"/>
      <c r="H225" s="5"/>
      <c r="I225" s="30"/>
      <c r="J225" s="5">
        <f t="shared" si="70"/>
        <v>0</v>
      </c>
      <c r="K225" s="30"/>
      <c r="L225" s="30"/>
      <c r="M225" s="30"/>
      <c r="N225" s="5">
        <f t="shared" si="61"/>
        <v>0</v>
      </c>
      <c r="O225" s="5">
        <f t="shared" si="62"/>
        <v>0</v>
      </c>
      <c r="P225" s="2">
        <f t="shared" si="63"/>
        <v>0</v>
      </c>
    </row>
    <row r="226" spans="1:17" ht="18.75" hidden="1" customHeight="1" x14ac:dyDescent="0.3">
      <c r="A226" s="7">
        <v>2250</v>
      </c>
      <c r="B226" s="38"/>
      <c r="C226" s="38"/>
      <c r="D226" s="5"/>
      <c r="E226" s="5"/>
      <c r="F226" s="5">
        <f t="shared" si="69"/>
        <v>0</v>
      </c>
      <c r="G226" s="5"/>
      <c r="H226" s="5"/>
      <c r="I226" s="30"/>
      <c r="J226" s="5">
        <f t="shared" si="70"/>
        <v>0</v>
      </c>
      <c r="K226" s="30"/>
      <c r="L226" s="30"/>
      <c r="M226" s="30"/>
      <c r="N226" s="5">
        <f t="shared" si="61"/>
        <v>0</v>
      </c>
      <c r="O226" s="5">
        <f t="shared" si="62"/>
        <v>0</v>
      </c>
      <c r="P226" s="2">
        <f t="shared" si="63"/>
        <v>0</v>
      </c>
    </row>
    <row r="227" spans="1:17" ht="18.75" hidden="1" customHeight="1" x14ac:dyDescent="0.3">
      <c r="A227" s="7">
        <v>2271</v>
      </c>
      <c r="B227" s="38"/>
      <c r="C227" s="38"/>
      <c r="D227" s="5"/>
      <c r="E227" s="5"/>
      <c r="F227" s="5">
        <f t="shared" si="69"/>
        <v>0</v>
      </c>
      <c r="G227" s="5"/>
      <c r="H227" s="5"/>
      <c r="I227" s="30"/>
      <c r="J227" s="5">
        <f t="shared" si="70"/>
        <v>0</v>
      </c>
      <c r="K227" s="30"/>
      <c r="L227" s="30"/>
      <c r="M227" s="30"/>
      <c r="N227" s="5">
        <f t="shared" si="61"/>
        <v>0</v>
      </c>
      <c r="O227" s="5">
        <f t="shared" si="62"/>
        <v>0</v>
      </c>
      <c r="P227" s="2">
        <f t="shared" si="63"/>
        <v>0</v>
      </c>
    </row>
    <row r="228" spans="1:17" ht="18.75" hidden="1" customHeight="1" x14ac:dyDescent="0.3">
      <c r="A228" s="7">
        <v>2272</v>
      </c>
      <c r="B228" s="38"/>
      <c r="C228" s="38"/>
      <c r="D228" s="5"/>
      <c r="E228" s="5"/>
      <c r="F228" s="5">
        <f t="shared" si="69"/>
        <v>0</v>
      </c>
      <c r="G228" s="5"/>
      <c r="H228" s="5"/>
      <c r="I228" s="30"/>
      <c r="J228" s="5">
        <f t="shared" si="70"/>
        <v>0</v>
      </c>
      <c r="K228" s="30"/>
      <c r="L228" s="30"/>
      <c r="M228" s="30"/>
      <c r="N228" s="5">
        <f t="shared" si="61"/>
        <v>0</v>
      </c>
      <c r="O228" s="5">
        <f t="shared" si="62"/>
        <v>0</v>
      </c>
      <c r="P228" s="2">
        <f t="shared" si="63"/>
        <v>0</v>
      </c>
    </row>
    <row r="229" spans="1:17" ht="18.75" hidden="1" customHeight="1" x14ac:dyDescent="0.3">
      <c r="A229" s="7">
        <v>2273</v>
      </c>
      <c r="B229" s="38"/>
      <c r="C229" s="38"/>
      <c r="D229" s="5"/>
      <c r="E229" s="5"/>
      <c r="F229" s="5">
        <f t="shared" si="69"/>
        <v>0</v>
      </c>
      <c r="G229" s="5"/>
      <c r="H229" s="5"/>
      <c r="I229" s="30"/>
      <c r="J229" s="5">
        <f t="shared" si="70"/>
        <v>0</v>
      </c>
      <c r="K229" s="30"/>
      <c r="L229" s="30"/>
      <c r="M229" s="30"/>
      <c r="N229" s="5">
        <f t="shared" si="61"/>
        <v>0</v>
      </c>
      <c r="O229" s="5">
        <f t="shared" si="62"/>
        <v>0</v>
      </c>
      <c r="P229" s="2">
        <f t="shared" si="63"/>
        <v>0</v>
      </c>
    </row>
    <row r="230" spans="1:17" ht="18.75" hidden="1" customHeight="1" x14ac:dyDescent="0.3">
      <c r="A230" s="7">
        <v>2274</v>
      </c>
      <c r="B230" s="38"/>
      <c r="C230" s="38"/>
      <c r="D230" s="5"/>
      <c r="E230" s="5"/>
      <c r="F230" s="5">
        <f t="shared" si="69"/>
        <v>0</v>
      </c>
      <c r="G230" s="5"/>
      <c r="H230" s="5"/>
      <c r="I230" s="30"/>
      <c r="J230" s="5">
        <f t="shared" si="70"/>
        <v>0</v>
      </c>
      <c r="K230" s="30"/>
      <c r="L230" s="30"/>
      <c r="M230" s="30"/>
      <c r="N230" s="5">
        <f t="shared" si="61"/>
        <v>0</v>
      </c>
      <c r="O230" s="5">
        <f t="shared" si="62"/>
        <v>0</v>
      </c>
      <c r="P230" s="2">
        <f t="shared" si="63"/>
        <v>0</v>
      </c>
    </row>
    <row r="231" spans="1:17" ht="18.75" hidden="1" customHeight="1" x14ac:dyDescent="0.3">
      <c r="A231" s="7">
        <v>2275</v>
      </c>
      <c r="B231" s="38"/>
      <c r="C231" s="38"/>
      <c r="D231" s="5"/>
      <c r="E231" s="5"/>
      <c r="F231" s="5">
        <f t="shared" si="69"/>
        <v>0</v>
      </c>
      <c r="G231" s="5"/>
      <c r="H231" s="5"/>
      <c r="I231" s="30"/>
      <c r="J231" s="5">
        <f t="shared" si="70"/>
        <v>0</v>
      </c>
      <c r="K231" s="30"/>
      <c r="L231" s="30"/>
      <c r="M231" s="30"/>
      <c r="N231" s="5">
        <f t="shared" si="61"/>
        <v>0</v>
      </c>
      <c r="O231" s="5">
        <f t="shared" si="62"/>
        <v>0</v>
      </c>
      <c r="P231" s="2">
        <f t="shared" si="63"/>
        <v>0</v>
      </c>
    </row>
    <row r="232" spans="1:17" ht="18.75" hidden="1" customHeight="1" x14ac:dyDescent="0.3">
      <c r="A232" s="7">
        <v>2276</v>
      </c>
      <c r="B232" s="38"/>
      <c r="C232" s="38"/>
      <c r="D232" s="5"/>
      <c r="E232" s="5"/>
      <c r="F232" s="5">
        <f t="shared" si="69"/>
        <v>0</v>
      </c>
      <c r="G232" s="5"/>
      <c r="H232" s="5"/>
      <c r="I232" s="30"/>
      <c r="J232" s="5">
        <f t="shared" si="70"/>
        <v>0</v>
      </c>
      <c r="K232" s="30"/>
      <c r="L232" s="30"/>
      <c r="M232" s="30"/>
      <c r="N232" s="5">
        <f t="shared" si="61"/>
        <v>0</v>
      </c>
      <c r="O232" s="5">
        <f t="shared" si="62"/>
        <v>0</v>
      </c>
      <c r="P232" s="2">
        <f t="shared" si="63"/>
        <v>0</v>
      </c>
    </row>
    <row r="233" spans="1:17" ht="18.75" hidden="1" customHeight="1" x14ac:dyDescent="0.3">
      <c r="A233" s="7">
        <v>2282</v>
      </c>
      <c r="B233" s="38"/>
      <c r="C233" s="38"/>
      <c r="D233" s="5"/>
      <c r="E233" s="5"/>
      <c r="F233" s="5">
        <f t="shared" si="69"/>
        <v>0</v>
      </c>
      <c r="G233" s="5"/>
      <c r="H233" s="5"/>
      <c r="I233" s="30"/>
      <c r="J233" s="5">
        <f t="shared" si="70"/>
        <v>0</v>
      </c>
      <c r="K233" s="30"/>
      <c r="L233" s="30"/>
      <c r="M233" s="30"/>
      <c r="N233" s="5">
        <f t="shared" si="61"/>
        <v>0</v>
      </c>
      <c r="O233" s="5">
        <f t="shared" si="62"/>
        <v>0</v>
      </c>
      <c r="P233" s="2">
        <f t="shared" si="63"/>
        <v>0</v>
      </c>
    </row>
    <row r="234" spans="1:17" ht="18.75" hidden="1" customHeight="1" x14ac:dyDescent="0.3">
      <c r="A234" s="7">
        <v>2610</v>
      </c>
      <c r="B234" s="38"/>
      <c r="C234" s="38"/>
      <c r="D234" s="5"/>
      <c r="E234" s="5"/>
      <c r="F234" s="5">
        <f t="shared" si="69"/>
        <v>0</v>
      </c>
      <c r="G234" s="5"/>
      <c r="H234" s="5"/>
      <c r="I234" s="30"/>
      <c r="J234" s="5">
        <f t="shared" si="70"/>
        <v>0</v>
      </c>
      <c r="K234" s="30"/>
      <c r="L234" s="30"/>
      <c r="M234" s="30"/>
      <c r="N234" s="5">
        <f t="shared" si="61"/>
        <v>0</v>
      </c>
      <c r="O234" s="5">
        <f t="shared" si="62"/>
        <v>0</v>
      </c>
      <c r="P234" s="2">
        <f t="shared" si="63"/>
        <v>0</v>
      </c>
    </row>
    <row r="235" spans="1:17" ht="18.75" hidden="1" customHeight="1" x14ac:dyDescent="0.3">
      <c r="A235" s="7">
        <v>2720</v>
      </c>
      <c r="B235" s="38"/>
      <c r="C235" s="38"/>
      <c r="D235" s="5"/>
      <c r="E235" s="5"/>
      <c r="F235" s="5">
        <f t="shared" si="69"/>
        <v>0</v>
      </c>
      <c r="G235" s="5"/>
      <c r="H235" s="5"/>
      <c r="I235" s="30"/>
      <c r="J235" s="5">
        <f t="shared" si="70"/>
        <v>0</v>
      </c>
      <c r="K235" s="30"/>
      <c r="L235" s="30"/>
      <c r="M235" s="30"/>
      <c r="N235" s="5">
        <f t="shared" si="61"/>
        <v>0</v>
      </c>
      <c r="O235" s="5">
        <f t="shared" si="62"/>
        <v>0</v>
      </c>
      <c r="P235" s="2">
        <f t="shared" si="63"/>
        <v>0</v>
      </c>
    </row>
    <row r="236" spans="1:17" ht="18.75" hidden="1" customHeight="1" x14ac:dyDescent="0.3">
      <c r="A236" s="7">
        <v>2730</v>
      </c>
      <c r="B236" s="38"/>
      <c r="C236" s="38"/>
      <c r="D236" s="5"/>
      <c r="E236" s="5"/>
      <c r="F236" s="5">
        <f t="shared" si="69"/>
        <v>0</v>
      </c>
      <c r="G236" s="5"/>
      <c r="H236" s="5"/>
      <c r="I236" s="30"/>
      <c r="J236" s="5">
        <f t="shared" si="70"/>
        <v>0</v>
      </c>
      <c r="K236" s="30"/>
      <c r="L236" s="30"/>
      <c r="M236" s="30"/>
      <c r="N236" s="5">
        <f t="shared" si="61"/>
        <v>0</v>
      </c>
      <c r="O236" s="5">
        <f t="shared" si="62"/>
        <v>0</v>
      </c>
      <c r="P236" s="2">
        <f t="shared" si="63"/>
        <v>0</v>
      </c>
    </row>
    <row r="237" spans="1:17" ht="18.75" hidden="1" customHeight="1" x14ac:dyDescent="0.3">
      <c r="A237" s="7">
        <v>2800</v>
      </c>
      <c r="B237" s="38"/>
      <c r="C237" s="38"/>
      <c r="D237" s="5"/>
      <c r="E237" s="5"/>
      <c r="F237" s="5">
        <f t="shared" si="69"/>
        <v>0</v>
      </c>
      <c r="G237" s="5"/>
      <c r="H237" s="5"/>
      <c r="I237" s="30"/>
      <c r="J237" s="5">
        <f t="shared" si="70"/>
        <v>0</v>
      </c>
      <c r="K237" s="30"/>
      <c r="L237" s="30"/>
      <c r="M237" s="30"/>
      <c r="N237" s="5">
        <f t="shared" si="61"/>
        <v>0</v>
      </c>
      <c r="O237" s="5">
        <f t="shared" si="62"/>
        <v>0</v>
      </c>
      <c r="P237" s="2">
        <f t="shared" si="63"/>
        <v>0</v>
      </c>
      <c r="Q237" s="19"/>
    </row>
    <row r="238" spans="1:17" ht="18.75" customHeight="1" x14ac:dyDescent="0.3">
      <c r="A238" s="22" t="s">
        <v>9</v>
      </c>
      <c r="B238" s="38"/>
      <c r="C238" s="38"/>
      <c r="D238" s="9">
        <f t="shared" ref="D238:M238" si="71">SUM(D239:D243)</f>
        <v>0</v>
      </c>
      <c r="E238" s="9">
        <f t="shared" si="71"/>
        <v>0</v>
      </c>
      <c r="F238" s="9">
        <f t="shared" si="71"/>
        <v>271.74099999999999</v>
      </c>
      <c r="G238" s="9">
        <f t="shared" si="71"/>
        <v>0</v>
      </c>
      <c r="H238" s="9">
        <f t="shared" si="71"/>
        <v>0</v>
      </c>
      <c r="I238" s="29">
        <f t="shared" si="71"/>
        <v>271.74099999999999</v>
      </c>
      <c r="J238" s="9">
        <f t="shared" si="71"/>
        <v>271.73700000000002</v>
      </c>
      <c r="K238" s="29">
        <f t="shared" si="71"/>
        <v>0</v>
      </c>
      <c r="L238" s="29">
        <f t="shared" si="71"/>
        <v>0</v>
      </c>
      <c r="M238" s="29">
        <f t="shared" si="71"/>
        <v>271.73700000000002</v>
      </c>
      <c r="N238" s="9">
        <f t="shared" si="61"/>
        <v>271.74099999999999</v>
      </c>
      <c r="O238" s="9">
        <f t="shared" si="62"/>
        <v>271.73700000000002</v>
      </c>
      <c r="P238" s="2">
        <f t="shared" si="63"/>
        <v>0</v>
      </c>
    </row>
    <row r="239" spans="1:17" s="4" customFormat="1" ht="18.75" customHeight="1" x14ac:dyDescent="0.3">
      <c r="A239" s="7">
        <v>3110</v>
      </c>
      <c r="B239" s="38"/>
      <c r="C239" s="38"/>
      <c r="D239" s="5"/>
      <c r="E239" s="5"/>
      <c r="F239" s="5">
        <f t="shared" ref="F239:F243" si="72">SUM(G239:I239)</f>
        <v>134.715</v>
      </c>
      <c r="G239" s="5"/>
      <c r="H239" s="5"/>
      <c r="I239" s="30">
        <v>134.715</v>
      </c>
      <c r="J239" s="5">
        <f t="shared" ref="J239:J243" si="73">SUM(K239:M239)</f>
        <v>134.71100000000001</v>
      </c>
      <c r="K239" s="30"/>
      <c r="L239" s="30"/>
      <c r="M239" s="30">
        <v>134.71100000000001</v>
      </c>
      <c r="N239" s="5">
        <f t="shared" si="61"/>
        <v>134.715</v>
      </c>
      <c r="O239" s="5">
        <f t="shared" si="62"/>
        <v>134.71100000000001</v>
      </c>
      <c r="P239" s="2">
        <f t="shared" si="63"/>
        <v>0</v>
      </c>
    </row>
    <row r="240" spans="1:17" s="4" customFormat="1" ht="18.75" customHeight="1" x14ac:dyDescent="0.3">
      <c r="A240" s="7">
        <v>3122</v>
      </c>
      <c r="B240" s="38"/>
      <c r="C240" s="38"/>
      <c r="D240" s="5"/>
      <c r="E240" s="5"/>
      <c r="F240" s="5">
        <f t="shared" si="72"/>
        <v>0</v>
      </c>
      <c r="G240" s="5"/>
      <c r="H240" s="5"/>
      <c r="I240" s="30"/>
      <c r="J240" s="5">
        <f t="shared" si="73"/>
        <v>0</v>
      </c>
      <c r="K240" s="30"/>
      <c r="L240" s="30"/>
      <c r="M240" s="30"/>
      <c r="N240" s="5">
        <f t="shared" si="61"/>
        <v>0</v>
      </c>
      <c r="O240" s="5">
        <f t="shared" si="62"/>
        <v>0</v>
      </c>
      <c r="P240" s="2">
        <f t="shared" si="63"/>
        <v>0</v>
      </c>
    </row>
    <row r="241" spans="1:16" s="4" customFormat="1" ht="18.75" customHeight="1" x14ac:dyDescent="0.3">
      <c r="A241" s="7">
        <v>3132</v>
      </c>
      <c r="B241" s="38"/>
      <c r="C241" s="38"/>
      <c r="D241" s="5"/>
      <c r="E241" s="5"/>
      <c r="F241" s="5">
        <f t="shared" si="72"/>
        <v>137.02600000000001</v>
      </c>
      <c r="G241" s="5"/>
      <c r="H241" s="5"/>
      <c r="I241" s="30">
        <v>137.02600000000001</v>
      </c>
      <c r="J241" s="5">
        <f t="shared" si="73"/>
        <v>137.02600000000001</v>
      </c>
      <c r="K241" s="30"/>
      <c r="L241" s="30"/>
      <c r="M241" s="30">
        <v>137.02600000000001</v>
      </c>
      <c r="N241" s="5">
        <f t="shared" si="61"/>
        <v>137.02600000000001</v>
      </c>
      <c r="O241" s="5">
        <f t="shared" si="62"/>
        <v>137.02600000000001</v>
      </c>
      <c r="P241" s="2">
        <f t="shared" si="63"/>
        <v>0</v>
      </c>
    </row>
    <row r="242" spans="1:16" s="4" customFormat="1" ht="18.75" customHeight="1" x14ac:dyDescent="0.3">
      <c r="A242" s="7">
        <v>3142</v>
      </c>
      <c r="B242" s="38"/>
      <c r="C242" s="38"/>
      <c r="D242" s="8"/>
      <c r="E242" s="8"/>
      <c r="F242" s="5">
        <f t="shared" si="72"/>
        <v>0</v>
      </c>
      <c r="G242" s="8"/>
      <c r="H242" s="8"/>
      <c r="I242" s="31"/>
      <c r="J242" s="5">
        <f t="shared" si="73"/>
        <v>0</v>
      </c>
      <c r="K242" s="31"/>
      <c r="L242" s="31"/>
      <c r="M242" s="31"/>
      <c r="N242" s="5">
        <f t="shared" si="61"/>
        <v>0</v>
      </c>
      <c r="O242" s="5">
        <f t="shared" si="62"/>
        <v>0</v>
      </c>
      <c r="P242" s="2">
        <f t="shared" si="63"/>
        <v>0</v>
      </c>
    </row>
    <row r="243" spans="1:16" s="4" customFormat="1" ht="18.75" customHeight="1" x14ac:dyDescent="0.3">
      <c r="A243" s="7"/>
      <c r="B243" s="38"/>
      <c r="C243" s="38"/>
      <c r="D243" s="8"/>
      <c r="E243" s="8"/>
      <c r="F243" s="5">
        <f t="shared" si="72"/>
        <v>0</v>
      </c>
      <c r="G243" s="8"/>
      <c r="H243" s="8"/>
      <c r="I243" s="31"/>
      <c r="J243" s="5">
        <f t="shared" si="73"/>
        <v>0</v>
      </c>
      <c r="K243" s="31"/>
      <c r="L243" s="31"/>
      <c r="M243" s="31"/>
      <c r="N243" s="5">
        <f t="shared" si="61"/>
        <v>0</v>
      </c>
      <c r="O243" s="5">
        <f t="shared" si="62"/>
        <v>0</v>
      </c>
      <c r="P243" s="2">
        <f t="shared" si="63"/>
        <v>0</v>
      </c>
    </row>
    <row r="244" spans="1:16" s="32" customFormat="1" ht="62.45" customHeight="1" x14ac:dyDescent="0.3">
      <c r="A244" s="15" t="s">
        <v>73</v>
      </c>
      <c r="B244" s="15" t="s">
        <v>19</v>
      </c>
      <c r="C244" s="16" t="s">
        <v>74</v>
      </c>
      <c r="D244" s="13">
        <f t="shared" ref="D244:M244" si="74">D245+D264</f>
        <v>35891.28899999999</v>
      </c>
      <c r="E244" s="13">
        <f t="shared" si="74"/>
        <v>35891.044139999998</v>
      </c>
      <c r="F244" s="13">
        <f t="shared" si="74"/>
        <v>6331.8730000000014</v>
      </c>
      <c r="G244" s="13">
        <f t="shared" si="74"/>
        <v>5664.6380000000008</v>
      </c>
      <c r="H244" s="13">
        <f t="shared" si="74"/>
        <v>0</v>
      </c>
      <c r="I244" s="13">
        <f t="shared" si="74"/>
        <v>667.23500000000001</v>
      </c>
      <c r="J244" s="13">
        <f t="shared" si="74"/>
        <v>5398.0909999999994</v>
      </c>
      <c r="K244" s="13">
        <f t="shared" si="74"/>
        <v>4352.5639999999994</v>
      </c>
      <c r="L244" s="13">
        <f t="shared" si="74"/>
        <v>378.29199999999997</v>
      </c>
      <c r="M244" s="13">
        <f t="shared" si="74"/>
        <v>667.23500000000001</v>
      </c>
      <c r="N244" s="13">
        <f t="shared" si="61"/>
        <v>42223.161999999989</v>
      </c>
      <c r="O244" s="13">
        <f t="shared" si="62"/>
        <v>41289.135139999999</v>
      </c>
      <c r="P244" s="32">
        <f t="shared" si="63"/>
        <v>35.891044139999998</v>
      </c>
    </row>
    <row r="245" spans="1:16" ht="18.75" customHeight="1" x14ac:dyDescent="0.3">
      <c r="A245" s="22" t="s">
        <v>8</v>
      </c>
      <c r="B245" s="38"/>
      <c r="C245" s="38"/>
      <c r="D245" s="9">
        <f t="shared" ref="D245:M245" si="75">SUM(D246:D263)</f>
        <v>35891.28899999999</v>
      </c>
      <c r="E245" s="9">
        <f t="shared" si="75"/>
        <v>35891.044139999998</v>
      </c>
      <c r="F245" s="9">
        <f t="shared" si="75"/>
        <v>5633.8230000000012</v>
      </c>
      <c r="G245" s="9">
        <f t="shared" si="75"/>
        <v>5633.8230000000012</v>
      </c>
      <c r="H245" s="9">
        <f t="shared" si="75"/>
        <v>0</v>
      </c>
      <c r="I245" s="29">
        <f t="shared" si="75"/>
        <v>0</v>
      </c>
      <c r="J245" s="9">
        <f t="shared" si="75"/>
        <v>4599.5249999999996</v>
      </c>
      <c r="K245" s="29">
        <f t="shared" si="75"/>
        <v>4308.5649999999996</v>
      </c>
      <c r="L245" s="29">
        <f t="shared" si="75"/>
        <v>290.95999999999998</v>
      </c>
      <c r="M245" s="29">
        <f t="shared" si="75"/>
        <v>0</v>
      </c>
      <c r="N245" s="9">
        <f t="shared" si="61"/>
        <v>41525.111999999994</v>
      </c>
      <c r="O245" s="9">
        <f t="shared" si="62"/>
        <v>40490.56914</v>
      </c>
      <c r="P245" s="2">
        <f t="shared" si="63"/>
        <v>35.891044139999998</v>
      </c>
    </row>
    <row r="246" spans="1:16" ht="18.75" customHeight="1" x14ac:dyDescent="0.3">
      <c r="A246" s="7">
        <v>2111</v>
      </c>
      <c r="B246" s="38"/>
      <c r="C246" s="38"/>
      <c r="D246" s="5">
        <v>25282.055</v>
      </c>
      <c r="E246" s="5">
        <v>25282.049139999999</v>
      </c>
      <c r="F246" s="5">
        <f>SUM(G246:I246)</f>
        <v>2869.377</v>
      </c>
      <c r="G246" s="5">
        <v>2869.377</v>
      </c>
      <c r="H246" s="5"/>
      <c r="I246" s="30"/>
      <c r="J246" s="5">
        <f>SUM(K246:M246)</f>
        <v>2561.9740000000002</v>
      </c>
      <c r="K246" s="30">
        <v>2561.9740000000002</v>
      </c>
      <c r="L246" s="30"/>
      <c r="M246" s="30"/>
      <c r="N246" s="5">
        <f t="shared" si="61"/>
        <v>28151.432000000001</v>
      </c>
      <c r="O246" s="5">
        <f t="shared" si="62"/>
        <v>27844.023139999998</v>
      </c>
      <c r="P246" s="2">
        <f t="shared" si="63"/>
        <v>25.282049139999998</v>
      </c>
    </row>
    <row r="247" spans="1:16" ht="18.75" customHeight="1" x14ac:dyDescent="0.3">
      <c r="A247" s="7">
        <v>2120</v>
      </c>
      <c r="B247" s="38"/>
      <c r="C247" s="38"/>
      <c r="D247" s="5">
        <v>5572.0839999999998</v>
      </c>
      <c r="E247" s="5">
        <v>5572.0764400000007</v>
      </c>
      <c r="F247" s="5">
        <f t="shared" ref="F247:F263" si="76">SUM(G247:I247)</f>
        <v>626.00699999999995</v>
      </c>
      <c r="G247" s="5">
        <v>626.00699999999995</v>
      </c>
      <c r="H247" s="5"/>
      <c r="I247" s="30"/>
      <c r="J247" s="5">
        <f t="shared" ref="J247:J263" si="77">SUM(K247:M247)</f>
        <v>586.64599999999996</v>
      </c>
      <c r="K247" s="30">
        <v>586.64599999999996</v>
      </c>
      <c r="L247" s="30"/>
      <c r="M247" s="30"/>
      <c r="N247" s="5">
        <f t="shared" si="61"/>
        <v>6198.0909999999994</v>
      </c>
      <c r="O247" s="5">
        <f t="shared" si="62"/>
        <v>6158.7224400000005</v>
      </c>
      <c r="P247" s="2">
        <f t="shared" si="63"/>
        <v>5.5720764400000009</v>
      </c>
    </row>
    <row r="248" spans="1:16" ht="18.75" customHeight="1" x14ac:dyDescent="0.3">
      <c r="A248" s="7">
        <v>2210</v>
      </c>
      <c r="B248" s="38"/>
      <c r="C248" s="38"/>
      <c r="D248" s="5">
        <v>996.44399999999996</v>
      </c>
      <c r="E248" s="5">
        <v>996.44159000000002</v>
      </c>
      <c r="F248" s="5">
        <f t="shared" si="76"/>
        <v>998.36800000000005</v>
      </c>
      <c r="G248" s="5">
        <v>998.36800000000005</v>
      </c>
      <c r="H248" s="5"/>
      <c r="I248" s="30"/>
      <c r="J248" s="5">
        <f t="shared" si="77"/>
        <v>998.63300000000004</v>
      </c>
      <c r="K248" s="30">
        <v>764.70299999999997</v>
      </c>
      <c r="L248" s="30">
        <v>233.93</v>
      </c>
      <c r="M248" s="30"/>
      <c r="N248" s="5">
        <f t="shared" si="61"/>
        <v>1994.8119999999999</v>
      </c>
      <c r="O248" s="5">
        <f t="shared" si="62"/>
        <v>1995.0745900000002</v>
      </c>
      <c r="P248" s="2">
        <f t="shared" si="63"/>
        <v>0.99644158999999999</v>
      </c>
    </row>
    <row r="249" spans="1:16" ht="18.75" customHeight="1" x14ac:dyDescent="0.3">
      <c r="A249" s="7">
        <v>2220</v>
      </c>
      <c r="B249" s="38"/>
      <c r="C249" s="38"/>
      <c r="D249" s="5">
        <v>88.027000000000001</v>
      </c>
      <c r="E249" s="5">
        <v>88.026290000000003</v>
      </c>
      <c r="F249" s="5">
        <f t="shared" si="76"/>
        <v>6.3</v>
      </c>
      <c r="G249" s="5">
        <v>6.3</v>
      </c>
      <c r="H249" s="5"/>
      <c r="I249" s="30"/>
      <c r="J249" s="5">
        <f t="shared" si="77"/>
        <v>0.69099999999999995</v>
      </c>
      <c r="K249" s="30">
        <v>0.69099999999999995</v>
      </c>
      <c r="L249" s="30"/>
      <c r="M249" s="30"/>
      <c r="N249" s="5">
        <f t="shared" si="61"/>
        <v>94.326999999999998</v>
      </c>
      <c r="O249" s="5">
        <f t="shared" si="62"/>
        <v>88.717290000000006</v>
      </c>
      <c r="P249" s="2">
        <f t="shared" si="63"/>
        <v>8.8026290000000007E-2</v>
      </c>
    </row>
    <row r="250" spans="1:16" ht="18.75" customHeight="1" x14ac:dyDescent="0.3">
      <c r="A250" s="7">
        <v>2230</v>
      </c>
      <c r="B250" s="38"/>
      <c r="C250" s="38"/>
      <c r="D250" s="5"/>
      <c r="E250" s="5"/>
      <c r="F250" s="5">
        <f t="shared" si="76"/>
        <v>0</v>
      </c>
      <c r="G250" s="5"/>
      <c r="H250" s="5"/>
      <c r="I250" s="30"/>
      <c r="J250" s="5">
        <f t="shared" si="77"/>
        <v>0</v>
      </c>
      <c r="K250" s="30"/>
      <c r="L250" s="30"/>
      <c r="M250" s="30"/>
      <c r="N250" s="5">
        <f t="shared" si="61"/>
        <v>0</v>
      </c>
      <c r="O250" s="5">
        <f t="shared" si="62"/>
        <v>0</v>
      </c>
      <c r="P250" s="2">
        <f t="shared" si="63"/>
        <v>0</v>
      </c>
    </row>
    <row r="251" spans="1:16" ht="18.75" customHeight="1" x14ac:dyDescent="0.3">
      <c r="A251" s="7">
        <v>2240</v>
      </c>
      <c r="B251" s="38"/>
      <c r="C251" s="38"/>
      <c r="D251" s="5">
        <v>334.71600000000001</v>
      </c>
      <c r="E251" s="5">
        <v>334.49934000000002</v>
      </c>
      <c r="F251" s="5">
        <f t="shared" si="76"/>
        <v>431.41800000000001</v>
      </c>
      <c r="G251" s="5">
        <v>431.41800000000001</v>
      </c>
      <c r="H251" s="5"/>
      <c r="I251" s="30"/>
      <c r="J251" s="5">
        <f t="shared" si="77"/>
        <v>312.97399999999999</v>
      </c>
      <c r="K251" s="30">
        <v>263.97399999999999</v>
      </c>
      <c r="L251" s="30">
        <v>49</v>
      </c>
      <c r="M251" s="30"/>
      <c r="N251" s="5">
        <f t="shared" si="61"/>
        <v>766.13400000000001</v>
      </c>
      <c r="O251" s="5">
        <f t="shared" si="62"/>
        <v>647.47334000000001</v>
      </c>
      <c r="P251" s="2">
        <f t="shared" si="63"/>
        <v>0.33449934000000003</v>
      </c>
    </row>
    <row r="252" spans="1:16" ht="18.75" customHeight="1" x14ac:dyDescent="0.3">
      <c r="A252" s="7">
        <v>2250</v>
      </c>
      <c r="B252" s="38"/>
      <c r="C252" s="38"/>
      <c r="D252" s="5">
        <v>50.079000000000001</v>
      </c>
      <c r="E252" s="5">
        <v>50.076050000000002</v>
      </c>
      <c r="F252" s="5">
        <f t="shared" si="76"/>
        <v>47.442999999999998</v>
      </c>
      <c r="G252" s="5">
        <v>47.442999999999998</v>
      </c>
      <c r="H252" s="5"/>
      <c r="I252" s="30"/>
      <c r="J252" s="5">
        <f t="shared" si="77"/>
        <v>18.356000000000002</v>
      </c>
      <c r="K252" s="30">
        <v>10.326000000000001</v>
      </c>
      <c r="L252" s="30">
        <v>8.0299999999999994</v>
      </c>
      <c r="M252" s="30"/>
      <c r="N252" s="5">
        <f t="shared" si="61"/>
        <v>97.521999999999991</v>
      </c>
      <c r="O252" s="5">
        <f t="shared" si="62"/>
        <v>68.432050000000004</v>
      </c>
      <c r="P252" s="2">
        <f t="shared" si="63"/>
        <v>5.0076050000000004E-2</v>
      </c>
    </row>
    <row r="253" spans="1:16" ht="18.75" customHeight="1" x14ac:dyDescent="0.3">
      <c r="A253" s="7">
        <v>2271</v>
      </c>
      <c r="B253" s="38"/>
      <c r="C253" s="38"/>
      <c r="D253" s="5">
        <v>2942.9650000000001</v>
      </c>
      <c r="E253" s="5">
        <v>2942.9636</v>
      </c>
      <c r="F253" s="5">
        <f t="shared" si="76"/>
        <v>615.12900000000002</v>
      </c>
      <c r="G253" s="5">
        <v>615.12900000000002</v>
      </c>
      <c r="H253" s="5"/>
      <c r="I253" s="30"/>
      <c r="J253" s="5">
        <f t="shared" si="77"/>
        <v>103.35899999999999</v>
      </c>
      <c r="K253" s="30">
        <v>103.35899999999999</v>
      </c>
      <c r="L253" s="30"/>
      <c r="M253" s="30"/>
      <c r="N253" s="5">
        <f t="shared" si="61"/>
        <v>3558.0940000000001</v>
      </c>
      <c r="O253" s="5">
        <f t="shared" si="62"/>
        <v>3046.3226</v>
      </c>
      <c r="P253" s="2">
        <f t="shared" si="63"/>
        <v>2.9429636000000001</v>
      </c>
    </row>
    <row r="254" spans="1:16" ht="18.75" customHeight="1" x14ac:dyDescent="0.3">
      <c r="A254" s="7">
        <v>2272</v>
      </c>
      <c r="B254" s="38"/>
      <c r="C254" s="38"/>
      <c r="D254" s="5">
        <v>112.95399999999999</v>
      </c>
      <c r="E254" s="5">
        <v>112.95254000000001</v>
      </c>
      <c r="F254" s="5">
        <f t="shared" si="76"/>
        <v>16.957000000000001</v>
      </c>
      <c r="G254" s="5">
        <v>16.957000000000001</v>
      </c>
      <c r="H254" s="5"/>
      <c r="I254" s="30"/>
      <c r="J254" s="5">
        <f t="shared" si="77"/>
        <v>8.2899999999999991</v>
      </c>
      <c r="K254" s="30">
        <v>8.2899999999999991</v>
      </c>
      <c r="L254" s="30"/>
      <c r="M254" s="30"/>
      <c r="N254" s="5">
        <f t="shared" si="61"/>
        <v>129.911</v>
      </c>
      <c r="O254" s="5">
        <f t="shared" si="62"/>
        <v>121.24254000000002</v>
      </c>
      <c r="P254" s="2">
        <f t="shared" si="63"/>
        <v>0.11295254000000002</v>
      </c>
    </row>
    <row r="255" spans="1:16" ht="18.75" customHeight="1" x14ac:dyDescent="0.3">
      <c r="A255" s="7">
        <v>2273</v>
      </c>
      <c r="B255" s="38"/>
      <c r="C255" s="38"/>
      <c r="D255" s="5">
        <v>461.233</v>
      </c>
      <c r="E255" s="5">
        <v>461.23275000000001</v>
      </c>
      <c r="F255" s="5">
        <f t="shared" si="76"/>
        <v>18.649000000000001</v>
      </c>
      <c r="G255" s="5">
        <v>18.649000000000001</v>
      </c>
      <c r="H255" s="5"/>
      <c r="I255" s="30"/>
      <c r="J255" s="5">
        <f t="shared" si="77"/>
        <v>4.6559999999999997</v>
      </c>
      <c r="K255" s="30">
        <v>4.6559999999999997</v>
      </c>
      <c r="L255" s="30"/>
      <c r="M255" s="30"/>
      <c r="N255" s="5">
        <f t="shared" si="61"/>
        <v>479.88200000000001</v>
      </c>
      <c r="O255" s="5">
        <f t="shared" si="62"/>
        <v>465.88875000000002</v>
      </c>
      <c r="P255" s="2">
        <f t="shared" si="63"/>
        <v>0.46123275000000002</v>
      </c>
    </row>
    <row r="256" spans="1:16" ht="18.75" customHeight="1" x14ac:dyDescent="0.3">
      <c r="A256" s="7">
        <v>2274</v>
      </c>
      <c r="B256" s="38"/>
      <c r="C256" s="38"/>
      <c r="D256" s="5"/>
      <c r="E256" s="5"/>
      <c r="F256" s="5">
        <f t="shared" si="76"/>
        <v>0</v>
      </c>
      <c r="G256" s="5"/>
      <c r="H256" s="5"/>
      <c r="I256" s="30"/>
      <c r="J256" s="5">
        <f t="shared" si="77"/>
        <v>0</v>
      </c>
      <c r="K256" s="30"/>
      <c r="L256" s="30"/>
      <c r="M256" s="30"/>
      <c r="N256" s="5">
        <f t="shared" si="61"/>
        <v>0</v>
      </c>
      <c r="O256" s="5">
        <f t="shared" si="62"/>
        <v>0</v>
      </c>
      <c r="P256" s="2">
        <f t="shared" si="63"/>
        <v>0</v>
      </c>
    </row>
    <row r="257" spans="1:17" ht="18.75" customHeight="1" x14ac:dyDescent="0.3">
      <c r="A257" s="7">
        <v>2275</v>
      </c>
      <c r="B257" s="38"/>
      <c r="C257" s="38"/>
      <c r="D257" s="5">
        <v>28.81</v>
      </c>
      <c r="E257" s="5">
        <v>28.80904</v>
      </c>
      <c r="F257" s="5">
        <f t="shared" si="76"/>
        <v>3.3519999999999999</v>
      </c>
      <c r="G257" s="5">
        <v>3.3519999999999999</v>
      </c>
      <c r="H257" s="5"/>
      <c r="I257" s="30"/>
      <c r="J257" s="5">
        <f t="shared" si="77"/>
        <v>3.121</v>
      </c>
      <c r="K257" s="30">
        <v>3.121</v>
      </c>
      <c r="L257" s="30"/>
      <c r="M257" s="30"/>
      <c r="N257" s="5">
        <f t="shared" si="61"/>
        <v>32.161999999999999</v>
      </c>
      <c r="O257" s="5">
        <f t="shared" si="62"/>
        <v>31.930039999999998</v>
      </c>
      <c r="P257" s="2">
        <f t="shared" si="63"/>
        <v>2.8809040000000001E-2</v>
      </c>
    </row>
    <row r="258" spans="1:17" ht="18.75" customHeight="1" x14ac:dyDescent="0.3">
      <c r="A258" s="7">
        <v>2276</v>
      </c>
      <c r="B258" s="38"/>
      <c r="C258" s="38"/>
      <c r="D258" s="5">
        <v>0</v>
      </c>
      <c r="E258" s="5">
        <v>0</v>
      </c>
      <c r="F258" s="5">
        <f t="shared" si="76"/>
        <v>0</v>
      </c>
      <c r="G258" s="5"/>
      <c r="H258" s="5"/>
      <c r="I258" s="30"/>
      <c r="J258" s="5">
        <f t="shared" si="77"/>
        <v>0</v>
      </c>
      <c r="K258" s="30"/>
      <c r="L258" s="30"/>
      <c r="M258" s="30"/>
      <c r="N258" s="5">
        <f t="shared" si="61"/>
        <v>0</v>
      </c>
      <c r="O258" s="5">
        <f t="shared" si="62"/>
        <v>0</v>
      </c>
      <c r="P258" s="2">
        <f t="shared" si="63"/>
        <v>0</v>
      </c>
    </row>
    <row r="259" spans="1:17" ht="18.75" customHeight="1" x14ac:dyDescent="0.3">
      <c r="A259" s="7">
        <v>2282</v>
      </c>
      <c r="B259" s="38"/>
      <c r="C259" s="38"/>
      <c r="D259" s="5">
        <v>4.4669999999999996</v>
      </c>
      <c r="E259" s="5">
        <v>4.4661999999999997</v>
      </c>
      <c r="F259" s="5">
        <f t="shared" si="76"/>
        <v>0</v>
      </c>
      <c r="G259" s="5"/>
      <c r="H259" s="5"/>
      <c r="I259" s="30"/>
      <c r="J259" s="5">
        <f t="shared" si="77"/>
        <v>0</v>
      </c>
      <c r="K259" s="30"/>
      <c r="L259" s="30"/>
      <c r="M259" s="30"/>
      <c r="N259" s="5">
        <f t="shared" si="61"/>
        <v>4.4669999999999996</v>
      </c>
      <c r="O259" s="5">
        <f t="shared" si="62"/>
        <v>4.4661999999999997</v>
      </c>
      <c r="P259" s="2">
        <f t="shared" si="63"/>
        <v>4.4662E-3</v>
      </c>
    </row>
    <row r="260" spans="1:17" ht="18.75" customHeight="1" x14ac:dyDescent="0.3">
      <c r="A260" s="7">
        <v>2610</v>
      </c>
      <c r="B260" s="38"/>
      <c r="C260" s="38"/>
      <c r="D260" s="5">
        <v>0</v>
      </c>
      <c r="E260" s="5">
        <v>0</v>
      </c>
      <c r="F260" s="5">
        <f t="shared" si="76"/>
        <v>0</v>
      </c>
      <c r="G260" s="5"/>
      <c r="H260" s="5"/>
      <c r="I260" s="30"/>
      <c r="J260" s="5">
        <f t="shared" si="77"/>
        <v>0</v>
      </c>
      <c r="K260" s="30"/>
      <c r="L260" s="30"/>
      <c r="M260" s="30"/>
      <c r="N260" s="5">
        <f t="shared" si="61"/>
        <v>0</v>
      </c>
      <c r="O260" s="5">
        <f t="shared" si="62"/>
        <v>0</v>
      </c>
      <c r="P260" s="2">
        <f t="shared" si="63"/>
        <v>0</v>
      </c>
    </row>
    <row r="261" spans="1:17" ht="18.75" customHeight="1" x14ac:dyDescent="0.3">
      <c r="A261" s="7">
        <v>2720</v>
      </c>
      <c r="B261" s="38"/>
      <c r="C261" s="38"/>
      <c r="D261" s="5">
        <v>0</v>
      </c>
      <c r="E261" s="5">
        <v>0</v>
      </c>
      <c r="F261" s="5">
        <f t="shared" si="76"/>
        <v>0</v>
      </c>
      <c r="G261" s="5"/>
      <c r="H261" s="5"/>
      <c r="I261" s="30"/>
      <c r="J261" s="5">
        <f t="shared" si="77"/>
        <v>0</v>
      </c>
      <c r="K261" s="30"/>
      <c r="L261" s="30"/>
      <c r="M261" s="30"/>
      <c r="N261" s="5">
        <f t="shared" si="61"/>
        <v>0</v>
      </c>
      <c r="O261" s="5">
        <f t="shared" si="62"/>
        <v>0</v>
      </c>
      <c r="P261" s="2">
        <f t="shared" si="63"/>
        <v>0</v>
      </c>
    </row>
    <row r="262" spans="1:17" ht="18.75" customHeight="1" x14ac:dyDescent="0.3">
      <c r="A262" s="7">
        <v>2730</v>
      </c>
      <c r="B262" s="38"/>
      <c r="C262" s="38"/>
      <c r="D262" s="5">
        <v>16.774999999999999</v>
      </c>
      <c r="E262" s="5">
        <v>16.771159999999998</v>
      </c>
      <c r="F262" s="5">
        <f t="shared" si="76"/>
        <v>0</v>
      </c>
      <c r="G262" s="5"/>
      <c r="H262" s="5"/>
      <c r="I262" s="30"/>
      <c r="J262" s="5">
        <f t="shared" si="77"/>
        <v>0</v>
      </c>
      <c r="K262" s="30"/>
      <c r="L262" s="30"/>
      <c r="M262" s="30"/>
      <c r="N262" s="5">
        <f t="shared" si="61"/>
        <v>16.774999999999999</v>
      </c>
      <c r="O262" s="5">
        <f t="shared" si="62"/>
        <v>16.771159999999998</v>
      </c>
      <c r="P262" s="2">
        <f t="shared" si="63"/>
        <v>1.6771159999999997E-2</v>
      </c>
    </row>
    <row r="263" spans="1:17" ht="18.75" customHeight="1" x14ac:dyDescent="0.3">
      <c r="A263" s="7">
        <v>2800</v>
      </c>
      <c r="B263" s="38"/>
      <c r="C263" s="38"/>
      <c r="D263" s="5">
        <v>0.68</v>
      </c>
      <c r="E263" s="5">
        <v>0.68</v>
      </c>
      <c r="F263" s="5">
        <f t="shared" si="76"/>
        <v>0.82299999999999995</v>
      </c>
      <c r="G263" s="5">
        <v>0.82299999999999995</v>
      </c>
      <c r="H263" s="5"/>
      <c r="I263" s="30"/>
      <c r="J263" s="5">
        <f t="shared" si="77"/>
        <v>0.82499999999999996</v>
      </c>
      <c r="K263" s="30">
        <v>0.82499999999999996</v>
      </c>
      <c r="L263" s="30"/>
      <c r="M263" s="30"/>
      <c r="N263" s="5">
        <f t="shared" si="61"/>
        <v>1.5030000000000001</v>
      </c>
      <c r="O263" s="5">
        <f t="shared" si="62"/>
        <v>1.5049999999999999</v>
      </c>
      <c r="P263" s="2">
        <f t="shared" si="63"/>
        <v>6.8000000000000005E-4</v>
      </c>
      <c r="Q263" s="19"/>
    </row>
    <row r="264" spans="1:17" ht="18.75" customHeight="1" x14ac:dyDescent="0.3">
      <c r="A264" s="22" t="s">
        <v>9</v>
      </c>
      <c r="B264" s="38"/>
      <c r="C264" s="38"/>
      <c r="D264" s="9">
        <f t="shared" ref="D264:M264" si="78">SUM(D265:D269)</f>
        <v>0</v>
      </c>
      <c r="E264" s="9">
        <f t="shared" si="78"/>
        <v>0</v>
      </c>
      <c r="F264" s="9">
        <f t="shared" si="78"/>
        <v>698.05</v>
      </c>
      <c r="G264" s="9">
        <f t="shared" si="78"/>
        <v>30.815000000000001</v>
      </c>
      <c r="H264" s="9">
        <f t="shared" si="78"/>
        <v>0</v>
      </c>
      <c r="I264" s="29">
        <f t="shared" si="78"/>
        <v>667.23500000000001</v>
      </c>
      <c r="J264" s="9">
        <f t="shared" si="78"/>
        <v>798.56600000000003</v>
      </c>
      <c r="K264" s="29">
        <f t="shared" si="78"/>
        <v>43.999000000000002</v>
      </c>
      <c r="L264" s="29">
        <f t="shared" si="78"/>
        <v>87.331999999999994</v>
      </c>
      <c r="M264" s="29">
        <f t="shared" si="78"/>
        <v>667.23500000000001</v>
      </c>
      <c r="N264" s="9">
        <f t="shared" si="61"/>
        <v>698.05</v>
      </c>
      <c r="O264" s="9">
        <f t="shared" si="62"/>
        <v>798.56600000000003</v>
      </c>
      <c r="P264" s="2">
        <f t="shared" si="63"/>
        <v>0</v>
      </c>
    </row>
    <row r="265" spans="1:17" s="4" customFormat="1" ht="18.75" customHeight="1" x14ac:dyDescent="0.3">
      <c r="A265" s="7">
        <v>3110</v>
      </c>
      <c r="B265" s="38"/>
      <c r="C265" s="38"/>
      <c r="D265" s="5"/>
      <c r="E265" s="5"/>
      <c r="F265" s="5">
        <f t="shared" ref="F265:F269" si="79">SUM(G265:I265)</f>
        <v>175.315</v>
      </c>
      <c r="G265" s="5">
        <v>30.815000000000001</v>
      </c>
      <c r="H265" s="5"/>
      <c r="I265" s="30">
        <v>144.5</v>
      </c>
      <c r="J265" s="5">
        <f t="shared" ref="J265:J269" si="80">SUM(K265:M265)</f>
        <v>275.83100000000002</v>
      </c>
      <c r="K265" s="30">
        <v>43.999000000000002</v>
      </c>
      <c r="L265" s="30">
        <v>87.331999999999994</v>
      </c>
      <c r="M265" s="30">
        <v>144.5</v>
      </c>
      <c r="N265" s="5">
        <f t="shared" si="61"/>
        <v>175.315</v>
      </c>
      <c r="O265" s="5">
        <f t="shared" si="62"/>
        <v>275.83100000000002</v>
      </c>
      <c r="P265" s="2">
        <f t="shared" si="63"/>
        <v>0</v>
      </c>
    </row>
    <row r="266" spans="1:17" s="4" customFormat="1" ht="18.75" customHeight="1" x14ac:dyDescent="0.3">
      <c r="A266" s="7">
        <v>3122</v>
      </c>
      <c r="B266" s="38"/>
      <c r="C266" s="38"/>
      <c r="D266" s="5"/>
      <c r="E266" s="5"/>
      <c r="F266" s="5">
        <f t="shared" si="79"/>
        <v>0</v>
      </c>
      <c r="G266" s="5"/>
      <c r="H266" s="5"/>
      <c r="I266" s="30"/>
      <c r="J266" s="5">
        <f t="shared" si="80"/>
        <v>0</v>
      </c>
      <c r="K266" s="30"/>
      <c r="L266" s="30"/>
      <c r="M266" s="30"/>
      <c r="N266" s="5">
        <f t="shared" ref="N266:N324" si="81">D266+F266</f>
        <v>0</v>
      </c>
      <c r="O266" s="5">
        <f t="shared" ref="O266:O324" si="82">E266+J266</f>
        <v>0</v>
      </c>
      <c r="P266" s="2">
        <f t="shared" ref="P266:P329" si="83">E266/1000</f>
        <v>0</v>
      </c>
    </row>
    <row r="267" spans="1:17" s="4" customFormat="1" ht="18.75" customHeight="1" x14ac:dyDescent="0.3">
      <c r="A267" s="7">
        <v>3132</v>
      </c>
      <c r="B267" s="38"/>
      <c r="C267" s="38"/>
      <c r="D267" s="5"/>
      <c r="E267" s="5"/>
      <c r="F267" s="5">
        <f t="shared" si="79"/>
        <v>522.73500000000001</v>
      </c>
      <c r="G267" s="5"/>
      <c r="H267" s="5"/>
      <c r="I267" s="30">
        <v>522.73500000000001</v>
      </c>
      <c r="J267" s="5">
        <f t="shared" si="80"/>
        <v>522.73500000000001</v>
      </c>
      <c r="K267" s="30"/>
      <c r="L267" s="30"/>
      <c r="M267" s="30">
        <v>522.73500000000001</v>
      </c>
      <c r="N267" s="5">
        <f t="shared" si="81"/>
        <v>522.73500000000001</v>
      </c>
      <c r="O267" s="5">
        <f t="shared" si="82"/>
        <v>522.73500000000001</v>
      </c>
      <c r="P267" s="2">
        <f t="shared" si="83"/>
        <v>0</v>
      </c>
    </row>
    <row r="268" spans="1:17" s="4" customFormat="1" ht="18.75" customHeight="1" x14ac:dyDescent="0.3">
      <c r="A268" s="7">
        <v>3142</v>
      </c>
      <c r="B268" s="38"/>
      <c r="C268" s="38"/>
      <c r="D268" s="8"/>
      <c r="E268" s="8"/>
      <c r="F268" s="5">
        <f t="shared" si="79"/>
        <v>0</v>
      </c>
      <c r="G268" s="8"/>
      <c r="H268" s="8"/>
      <c r="I268" s="31"/>
      <c r="J268" s="5">
        <f t="shared" si="80"/>
        <v>0</v>
      </c>
      <c r="K268" s="31"/>
      <c r="L268" s="31"/>
      <c r="M268" s="31"/>
      <c r="N268" s="5">
        <f t="shared" si="81"/>
        <v>0</v>
      </c>
      <c r="O268" s="5">
        <f t="shared" si="82"/>
        <v>0</v>
      </c>
      <c r="P268" s="2">
        <f t="shared" si="83"/>
        <v>0</v>
      </c>
    </row>
    <row r="269" spans="1:17" s="4" customFormat="1" ht="18.75" customHeight="1" x14ac:dyDescent="0.3">
      <c r="A269" s="7"/>
      <c r="B269" s="38"/>
      <c r="C269" s="38"/>
      <c r="D269" s="8"/>
      <c r="E269" s="8"/>
      <c r="F269" s="5">
        <f t="shared" si="79"/>
        <v>0</v>
      </c>
      <c r="G269" s="8"/>
      <c r="H269" s="8"/>
      <c r="I269" s="31"/>
      <c r="J269" s="5">
        <f t="shared" si="80"/>
        <v>0</v>
      </c>
      <c r="K269" s="31"/>
      <c r="L269" s="31"/>
      <c r="M269" s="31"/>
      <c r="N269" s="5">
        <f t="shared" si="81"/>
        <v>0</v>
      </c>
      <c r="O269" s="5">
        <f t="shared" si="82"/>
        <v>0</v>
      </c>
      <c r="P269" s="2">
        <f t="shared" si="83"/>
        <v>0</v>
      </c>
    </row>
    <row r="270" spans="1:17" ht="75.75" hidden="1" customHeight="1" x14ac:dyDescent="0.3">
      <c r="A270" s="15" t="s">
        <v>75</v>
      </c>
      <c r="B270" s="15" t="s">
        <v>22</v>
      </c>
      <c r="C270" s="16" t="s">
        <v>76</v>
      </c>
      <c r="D270" s="13">
        <f t="shared" ref="D270:M270" si="84">D271+D290</f>
        <v>0</v>
      </c>
      <c r="E270" s="13">
        <f t="shared" si="84"/>
        <v>0</v>
      </c>
      <c r="F270" s="13">
        <f t="shared" si="84"/>
        <v>0</v>
      </c>
      <c r="G270" s="13">
        <f t="shared" si="84"/>
        <v>0</v>
      </c>
      <c r="H270" s="13">
        <f t="shared" si="84"/>
        <v>0</v>
      </c>
      <c r="I270" s="29">
        <f t="shared" si="84"/>
        <v>0</v>
      </c>
      <c r="J270" s="13">
        <f t="shared" si="84"/>
        <v>0</v>
      </c>
      <c r="K270" s="29">
        <f t="shared" si="84"/>
        <v>0</v>
      </c>
      <c r="L270" s="29">
        <f t="shared" si="84"/>
        <v>0</v>
      </c>
      <c r="M270" s="29">
        <f t="shared" si="84"/>
        <v>0</v>
      </c>
      <c r="N270" s="13">
        <f t="shared" si="81"/>
        <v>0</v>
      </c>
      <c r="O270" s="13">
        <f t="shared" si="82"/>
        <v>0</v>
      </c>
      <c r="P270" s="2">
        <f t="shared" si="83"/>
        <v>0</v>
      </c>
    </row>
    <row r="271" spans="1:17" ht="18.75" hidden="1" customHeight="1" x14ac:dyDescent="0.3">
      <c r="A271" s="22" t="s">
        <v>8</v>
      </c>
      <c r="B271" s="38"/>
      <c r="C271" s="38"/>
      <c r="D271" s="9">
        <f t="shared" ref="D271:M271" si="85">SUM(D272:D289)</f>
        <v>0</v>
      </c>
      <c r="E271" s="9">
        <f t="shared" si="85"/>
        <v>0</v>
      </c>
      <c r="F271" s="9">
        <f t="shared" si="85"/>
        <v>0</v>
      </c>
      <c r="G271" s="9">
        <f t="shared" si="85"/>
        <v>0</v>
      </c>
      <c r="H271" s="9">
        <f t="shared" si="85"/>
        <v>0</v>
      </c>
      <c r="I271" s="29">
        <f t="shared" si="85"/>
        <v>0</v>
      </c>
      <c r="J271" s="9">
        <f t="shared" si="85"/>
        <v>0</v>
      </c>
      <c r="K271" s="29">
        <f t="shared" si="85"/>
        <v>0</v>
      </c>
      <c r="L271" s="29">
        <f t="shared" si="85"/>
        <v>0</v>
      </c>
      <c r="M271" s="29">
        <f t="shared" si="85"/>
        <v>0</v>
      </c>
      <c r="N271" s="9">
        <f t="shared" si="81"/>
        <v>0</v>
      </c>
      <c r="O271" s="9">
        <f t="shared" si="82"/>
        <v>0</v>
      </c>
      <c r="P271" s="2">
        <f t="shared" si="83"/>
        <v>0</v>
      </c>
    </row>
    <row r="272" spans="1:17" ht="18.75" hidden="1" customHeight="1" x14ac:dyDescent="0.3">
      <c r="A272" s="7">
        <v>2111</v>
      </c>
      <c r="B272" s="38"/>
      <c r="C272" s="38"/>
      <c r="D272" s="5"/>
      <c r="E272" s="5"/>
      <c r="F272" s="5">
        <f>SUM(G272:I272)</f>
        <v>0</v>
      </c>
      <c r="G272" s="5"/>
      <c r="H272" s="5"/>
      <c r="I272" s="30"/>
      <c r="J272" s="5">
        <f>SUM(K272:M272)</f>
        <v>0</v>
      </c>
      <c r="K272" s="30"/>
      <c r="L272" s="30"/>
      <c r="M272" s="30"/>
      <c r="N272" s="5">
        <f t="shared" si="81"/>
        <v>0</v>
      </c>
      <c r="O272" s="5">
        <f t="shared" si="82"/>
        <v>0</v>
      </c>
      <c r="P272" s="2">
        <f t="shared" si="83"/>
        <v>0</v>
      </c>
    </row>
    <row r="273" spans="1:16" ht="18.75" hidden="1" customHeight="1" x14ac:dyDescent="0.3">
      <c r="A273" s="7">
        <v>2120</v>
      </c>
      <c r="B273" s="38"/>
      <c r="C273" s="38"/>
      <c r="D273" s="5"/>
      <c r="E273" s="5"/>
      <c r="F273" s="5">
        <f t="shared" ref="F273:F289" si="86">SUM(G273:I273)</f>
        <v>0</v>
      </c>
      <c r="G273" s="5"/>
      <c r="H273" s="5"/>
      <c r="I273" s="30"/>
      <c r="J273" s="5">
        <f t="shared" ref="J273:J289" si="87">SUM(K273:M273)</f>
        <v>0</v>
      </c>
      <c r="K273" s="30"/>
      <c r="L273" s="30"/>
      <c r="M273" s="30"/>
      <c r="N273" s="5">
        <f t="shared" si="81"/>
        <v>0</v>
      </c>
      <c r="O273" s="5">
        <f t="shared" si="82"/>
        <v>0</v>
      </c>
      <c r="P273" s="2">
        <f t="shared" si="83"/>
        <v>0</v>
      </c>
    </row>
    <row r="274" spans="1:16" ht="18.75" hidden="1" customHeight="1" x14ac:dyDescent="0.3">
      <c r="A274" s="7">
        <v>2210</v>
      </c>
      <c r="B274" s="38"/>
      <c r="C274" s="38"/>
      <c r="D274" s="5"/>
      <c r="E274" s="5"/>
      <c r="F274" s="5">
        <f t="shared" si="86"/>
        <v>0</v>
      </c>
      <c r="G274" s="5"/>
      <c r="H274" s="5"/>
      <c r="I274" s="30"/>
      <c r="J274" s="5">
        <f t="shared" si="87"/>
        <v>0</v>
      </c>
      <c r="K274" s="30"/>
      <c r="L274" s="30"/>
      <c r="M274" s="30"/>
      <c r="N274" s="5">
        <f t="shared" si="81"/>
        <v>0</v>
      </c>
      <c r="O274" s="5">
        <f t="shared" si="82"/>
        <v>0</v>
      </c>
      <c r="P274" s="2">
        <f t="shared" si="83"/>
        <v>0</v>
      </c>
    </row>
    <row r="275" spans="1:16" ht="18.75" hidden="1" customHeight="1" x14ac:dyDescent="0.3">
      <c r="A275" s="7">
        <v>2220</v>
      </c>
      <c r="B275" s="38"/>
      <c r="C275" s="38"/>
      <c r="D275" s="5"/>
      <c r="E275" s="5"/>
      <c r="F275" s="5">
        <f t="shared" si="86"/>
        <v>0</v>
      </c>
      <c r="G275" s="5"/>
      <c r="H275" s="5"/>
      <c r="I275" s="30"/>
      <c r="J275" s="5">
        <f t="shared" si="87"/>
        <v>0</v>
      </c>
      <c r="K275" s="30"/>
      <c r="L275" s="30"/>
      <c r="M275" s="30"/>
      <c r="N275" s="5">
        <f t="shared" si="81"/>
        <v>0</v>
      </c>
      <c r="O275" s="5">
        <f t="shared" si="82"/>
        <v>0</v>
      </c>
      <c r="P275" s="2">
        <f t="shared" si="83"/>
        <v>0</v>
      </c>
    </row>
    <row r="276" spans="1:16" ht="18.75" hidden="1" customHeight="1" x14ac:dyDescent="0.3">
      <c r="A276" s="7">
        <v>2230</v>
      </c>
      <c r="B276" s="38"/>
      <c r="C276" s="38"/>
      <c r="D276" s="5"/>
      <c r="E276" s="5"/>
      <c r="F276" s="5">
        <f t="shared" si="86"/>
        <v>0</v>
      </c>
      <c r="G276" s="5"/>
      <c r="H276" s="5"/>
      <c r="I276" s="30"/>
      <c r="J276" s="5">
        <f t="shared" si="87"/>
        <v>0</v>
      </c>
      <c r="K276" s="30"/>
      <c r="L276" s="30"/>
      <c r="M276" s="30"/>
      <c r="N276" s="5">
        <f t="shared" si="81"/>
        <v>0</v>
      </c>
      <c r="O276" s="5">
        <f t="shared" si="82"/>
        <v>0</v>
      </c>
      <c r="P276" s="2">
        <f t="shared" si="83"/>
        <v>0</v>
      </c>
    </row>
    <row r="277" spans="1:16" ht="18.75" hidden="1" customHeight="1" x14ac:dyDescent="0.3">
      <c r="A277" s="7">
        <v>2240</v>
      </c>
      <c r="B277" s="38"/>
      <c r="C277" s="38"/>
      <c r="D277" s="5"/>
      <c r="E277" s="5"/>
      <c r="F277" s="5">
        <f t="shared" si="86"/>
        <v>0</v>
      </c>
      <c r="G277" s="5"/>
      <c r="H277" s="5"/>
      <c r="I277" s="30"/>
      <c r="J277" s="5">
        <f t="shared" si="87"/>
        <v>0</v>
      </c>
      <c r="K277" s="30"/>
      <c r="L277" s="30"/>
      <c r="M277" s="30"/>
      <c r="N277" s="5">
        <f t="shared" si="81"/>
        <v>0</v>
      </c>
      <c r="O277" s="5">
        <f t="shared" si="82"/>
        <v>0</v>
      </c>
      <c r="P277" s="2">
        <f t="shared" si="83"/>
        <v>0</v>
      </c>
    </row>
    <row r="278" spans="1:16" ht="18.75" hidden="1" customHeight="1" x14ac:dyDescent="0.3">
      <c r="A278" s="7">
        <v>2250</v>
      </c>
      <c r="B278" s="38"/>
      <c r="C278" s="38"/>
      <c r="D278" s="5"/>
      <c r="E278" s="5"/>
      <c r="F278" s="5">
        <f t="shared" si="86"/>
        <v>0</v>
      </c>
      <c r="G278" s="5"/>
      <c r="H278" s="5"/>
      <c r="I278" s="30"/>
      <c r="J278" s="5">
        <f t="shared" si="87"/>
        <v>0</v>
      </c>
      <c r="K278" s="30"/>
      <c r="L278" s="30"/>
      <c r="M278" s="30"/>
      <c r="N278" s="5">
        <f t="shared" si="81"/>
        <v>0</v>
      </c>
      <c r="O278" s="5">
        <f t="shared" si="82"/>
        <v>0</v>
      </c>
      <c r="P278" s="2">
        <f t="shared" si="83"/>
        <v>0</v>
      </c>
    </row>
    <row r="279" spans="1:16" ht="18.75" hidden="1" customHeight="1" x14ac:dyDescent="0.3">
      <c r="A279" s="7">
        <v>2271</v>
      </c>
      <c r="B279" s="38"/>
      <c r="C279" s="38"/>
      <c r="D279" s="5"/>
      <c r="E279" s="5"/>
      <c r="F279" s="5">
        <f t="shared" si="86"/>
        <v>0</v>
      </c>
      <c r="G279" s="5"/>
      <c r="H279" s="5"/>
      <c r="I279" s="30"/>
      <c r="J279" s="5">
        <f t="shared" si="87"/>
        <v>0</v>
      </c>
      <c r="K279" s="30"/>
      <c r="L279" s="30"/>
      <c r="M279" s="30"/>
      <c r="N279" s="5">
        <f t="shared" si="81"/>
        <v>0</v>
      </c>
      <c r="O279" s="5">
        <f t="shared" si="82"/>
        <v>0</v>
      </c>
      <c r="P279" s="2">
        <f t="shared" si="83"/>
        <v>0</v>
      </c>
    </row>
    <row r="280" spans="1:16" ht="18.75" hidden="1" customHeight="1" x14ac:dyDescent="0.3">
      <c r="A280" s="7">
        <v>2272</v>
      </c>
      <c r="B280" s="38"/>
      <c r="C280" s="38"/>
      <c r="D280" s="5"/>
      <c r="E280" s="5"/>
      <c r="F280" s="5">
        <f t="shared" si="86"/>
        <v>0</v>
      </c>
      <c r="G280" s="5"/>
      <c r="H280" s="5"/>
      <c r="I280" s="30"/>
      <c r="J280" s="5">
        <f t="shared" si="87"/>
        <v>0</v>
      </c>
      <c r="K280" s="30"/>
      <c r="L280" s="30"/>
      <c r="M280" s="30"/>
      <c r="N280" s="5">
        <f t="shared" si="81"/>
        <v>0</v>
      </c>
      <c r="O280" s="5">
        <f t="shared" si="82"/>
        <v>0</v>
      </c>
      <c r="P280" s="2">
        <f t="shared" si="83"/>
        <v>0</v>
      </c>
    </row>
    <row r="281" spans="1:16" ht="18.75" hidden="1" customHeight="1" x14ac:dyDescent="0.3">
      <c r="A281" s="7">
        <v>2273</v>
      </c>
      <c r="B281" s="38"/>
      <c r="C281" s="38"/>
      <c r="D281" s="5"/>
      <c r="E281" s="5"/>
      <c r="F281" s="5">
        <f t="shared" si="86"/>
        <v>0</v>
      </c>
      <c r="G281" s="5"/>
      <c r="H281" s="5"/>
      <c r="I281" s="30"/>
      <c r="J281" s="5">
        <f t="shared" si="87"/>
        <v>0</v>
      </c>
      <c r="K281" s="30"/>
      <c r="L281" s="30"/>
      <c r="M281" s="30"/>
      <c r="N281" s="5">
        <f t="shared" si="81"/>
        <v>0</v>
      </c>
      <c r="O281" s="5">
        <f t="shared" si="82"/>
        <v>0</v>
      </c>
      <c r="P281" s="2">
        <f t="shared" si="83"/>
        <v>0</v>
      </c>
    </row>
    <row r="282" spans="1:16" ht="18.75" hidden="1" customHeight="1" x14ac:dyDescent="0.3">
      <c r="A282" s="7">
        <v>2274</v>
      </c>
      <c r="B282" s="38"/>
      <c r="C282" s="38"/>
      <c r="D282" s="5"/>
      <c r="E282" s="5"/>
      <c r="F282" s="5">
        <f t="shared" si="86"/>
        <v>0</v>
      </c>
      <c r="G282" s="5"/>
      <c r="H282" s="5"/>
      <c r="I282" s="30"/>
      <c r="J282" s="5">
        <f t="shared" si="87"/>
        <v>0</v>
      </c>
      <c r="K282" s="30"/>
      <c r="L282" s="30"/>
      <c r="M282" s="30"/>
      <c r="N282" s="5">
        <f t="shared" si="81"/>
        <v>0</v>
      </c>
      <c r="O282" s="5">
        <f t="shared" si="82"/>
        <v>0</v>
      </c>
      <c r="P282" s="2">
        <f t="shared" si="83"/>
        <v>0</v>
      </c>
    </row>
    <row r="283" spans="1:16" ht="18.75" hidden="1" customHeight="1" x14ac:dyDescent="0.3">
      <c r="A283" s="7">
        <v>2275</v>
      </c>
      <c r="B283" s="38"/>
      <c r="C283" s="38"/>
      <c r="D283" s="5"/>
      <c r="E283" s="5"/>
      <c r="F283" s="5">
        <f t="shared" si="86"/>
        <v>0</v>
      </c>
      <c r="G283" s="5"/>
      <c r="H283" s="5"/>
      <c r="I283" s="30"/>
      <c r="J283" s="5">
        <f t="shared" si="87"/>
        <v>0</v>
      </c>
      <c r="K283" s="30"/>
      <c r="L283" s="30"/>
      <c r="M283" s="30"/>
      <c r="N283" s="5">
        <f t="shared" si="81"/>
        <v>0</v>
      </c>
      <c r="O283" s="5">
        <f t="shared" si="82"/>
        <v>0</v>
      </c>
      <c r="P283" s="2">
        <f t="shared" si="83"/>
        <v>0</v>
      </c>
    </row>
    <row r="284" spans="1:16" ht="18.75" hidden="1" customHeight="1" x14ac:dyDescent="0.3">
      <c r="A284" s="7">
        <v>2276</v>
      </c>
      <c r="B284" s="38"/>
      <c r="C284" s="38"/>
      <c r="D284" s="5"/>
      <c r="E284" s="5"/>
      <c r="F284" s="5">
        <f t="shared" si="86"/>
        <v>0</v>
      </c>
      <c r="G284" s="5"/>
      <c r="H284" s="5"/>
      <c r="I284" s="30"/>
      <c r="J284" s="5">
        <f t="shared" si="87"/>
        <v>0</v>
      </c>
      <c r="K284" s="30"/>
      <c r="L284" s="30"/>
      <c r="M284" s="30"/>
      <c r="N284" s="5">
        <f t="shared" si="81"/>
        <v>0</v>
      </c>
      <c r="O284" s="5">
        <f t="shared" si="82"/>
        <v>0</v>
      </c>
      <c r="P284" s="2">
        <f t="shared" si="83"/>
        <v>0</v>
      </c>
    </row>
    <row r="285" spans="1:16" ht="18.75" hidden="1" customHeight="1" x14ac:dyDescent="0.3">
      <c r="A285" s="7">
        <v>2282</v>
      </c>
      <c r="B285" s="38"/>
      <c r="C285" s="38"/>
      <c r="D285" s="5"/>
      <c r="E285" s="5"/>
      <c r="F285" s="5">
        <f t="shared" si="86"/>
        <v>0</v>
      </c>
      <c r="G285" s="5"/>
      <c r="H285" s="5"/>
      <c r="I285" s="30"/>
      <c r="J285" s="5">
        <f t="shared" si="87"/>
        <v>0</v>
      </c>
      <c r="K285" s="30"/>
      <c r="L285" s="30"/>
      <c r="M285" s="30"/>
      <c r="N285" s="5">
        <f t="shared" si="81"/>
        <v>0</v>
      </c>
      <c r="O285" s="5">
        <f t="shared" si="82"/>
        <v>0</v>
      </c>
      <c r="P285" s="2">
        <f t="shared" si="83"/>
        <v>0</v>
      </c>
    </row>
    <row r="286" spans="1:16" ht="18.75" hidden="1" customHeight="1" x14ac:dyDescent="0.3">
      <c r="A286" s="7">
        <v>2610</v>
      </c>
      <c r="B286" s="38"/>
      <c r="C286" s="38"/>
      <c r="D286" s="5"/>
      <c r="E286" s="5"/>
      <c r="F286" s="5">
        <f t="shared" si="86"/>
        <v>0</v>
      </c>
      <c r="G286" s="5"/>
      <c r="H286" s="5"/>
      <c r="I286" s="30"/>
      <c r="J286" s="5">
        <f t="shared" si="87"/>
        <v>0</v>
      </c>
      <c r="K286" s="30"/>
      <c r="L286" s="30"/>
      <c r="M286" s="30"/>
      <c r="N286" s="5">
        <f t="shared" si="81"/>
        <v>0</v>
      </c>
      <c r="O286" s="5">
        <f t="shared" si="82"/>
        <v>0</v>
      </c>
      <c r="P286" s="2">
        <f t="shared" si="83"/>
        <v>0</v>
      </c>
    </row>
    <row r="287" spans="1:16" ht="18.75" hidden="1" customHeight="1" x14ac:dyDescent="0.3">
      <c r="A287" s="7">
        <v>2720</v>
      </c>
      <c r="B287" s="38"/>
      <c r="C287" s="38"/>
      <c r="D287" s="5"/>
      <c r="E287" s="5"/>
      <c r="F287" s="5">
        <f t="shared" si="86"/>
        <v>0</v>
      </c>
      <c r="G287" s="5"/>
      <c r="H287" s="5"/>
      <c r="I287" s="30"/>
      <c r="J287" s="5">
        <f t="shared" si="87"/>
        <v>0</v>
      </c>
      <c r="K287" s="30"/>
      <c r="L287" s="30"/>
      <c r="M287" s="30"/>
      <c r="N287" s="5">
        <f t="shared" si="81"/>
        <v>0</v>
      </c>
      <c r="O287" s="5">
        <f t="shared" si="82"/>
        <v>0</v>
      </c>
      <c r="P287" s="2">
        <f t="shared" si="83"/>
        <v>0</v>
      </c>
    </row>
    <row r="288" spans="1:16" ht="18.75" hidden="1" customHeight="1" x14ac:dyDescent="0.3">
      <c r="A288" s="7">
        <v>2730</v>
      </c>
      <c r="B288" s="38"/>
      <c r="C288" s="38"/>
      <c r="D288" s="5"/>
      <c r="E288" s="5"/>
      <c r="F288" s="5">
        <f t="shared" si="86"/>
        <v>0</v>
      </c>
      <c r="G288" s="5"/>
      <c r="H288" s="5"/>
      <c r="I288" s="30"/>
      <c r="J288" s="5">
        <f t="shared" si="87"/>
        <v>0</v>
      </c>
      <c r="K288" s="30"/>
      <c r="L288" s="30"/>
      <c r="M288" s="30"/>
      <c r="N288" s="5">
        <f t="shared" si="81"/>
        <v>0</v>
      </c>
      <c r="O288" s="5">
        <f t="shared" si="82"/>
        <v>0</v>
      </c>
      <c r="P288" s="2">
        <f t="shared" si="83"/>
        <v>0</v>
      </c>
    </row>
    <row r="289" spans="1:17" ht="18.75" hidden="1" customHeight="1" x14ac:dyDescent="0.3">
      <c r="A289" s="7">
        <v>2800</v>
      </c>
      <c r="B289" s="38"/>
      <c r="C289" s="38"/>
      <c r="D289" s="5"/>
      <c r="E289" s="5"/>
      <c r="F289" s="5">
        <f t="shared" si="86"/>
        <v>0</v>
      </c>
      <c r="G289" s="5"/>
      <c r="H289" s="5"/>
      <c r="I289" s="30"/>
      <c r="J289" s="5">
        <f t="shared" si="87"/>
        <v>0</v>
      </c>
      <c r="K289" s="30"/>
      <c r="L289" s="30"/>
      <c r="M289" s="30"/>
      <c r="N289" s="5">
        <f t="shared" si="81"/>
        <v>0</v>
      </c>
      <c r="O289" s="5">
        <f t="shared" si="82"/>
        <v>0</v>
      </c>
      <c r="P289" s="2">
        <f t="shared" si="83"/>
        <v>0</v>
      </c>
      <c r="Q289" s="19"/>
    </row>
    <row r="290" spans="1:17" ht="18.75" hidden="1" customHeight="1" x14ac:dyDescent="0.3">
      <c r="A290" s="22" t="s">
        <v>9</v>
      </c>
      <c r="B290" s="38"/>
      <c r="C290" s="38"/>
      <c r="D290" s="9">
        <f t="shared" ref="D290:M290" si="88">SUM(D291:D295)</f>
        <v>0</v>
      </c>
      <c r="E290" s="9">
        <f t="shared" si="88"/>
        <v>0</v>
      </c>
      <c r="F290" s="9">
        <f t="shared" si="88"/>
        <v>0</v>
      </c>
      <c r="G290" s="9">
        <f t="shared" si="88"/>
        <v>0</v>
      </c>
      <c r="H290" s="9">
        <f t="shared" si="88"/>
        <v>0</v>
      </c>
      <c r="I290" s="29">
        <f t="shared" si="88"/>
        <v>0</v>
      </c>
      <c r="J290" s="9">
        <f t="shared" si="88"/>
        <v>0</v>
      </c>
      <c r="K290" s="29">
        <f t="shared" si="88"/>
        <v>0</v>
      </c>
      <c r="L290" s="29">
        <f t="shared" si="88"/>
        <v>0</v>
      </c>
      <c r="M290" s="29">
        <f t="shared" si="88"/>
        <v>0</v>
      </c>
      <c r="N290" s="9">
        <f t="shared" si="81"/>
        <v>0</v>
      </c>
      <c r="O290" s="9">
        <f t="shared" si="82"/>
        <v>0</v>
      </c>
      <c r="P290" s="2">
        <f t="shared" si="83"/>
        <v>0</v>
      </c>
    </row>
    <row r="291" spans="1:17" s="4" customFormat="1" ht="18.75" hidden="1" customHeight="1" x14ac:dyDescent="0.3">
      <c r="A291" s="7">
        <v>3110</v>
      </c>
      <c r="B291" s="38"/>
      <c r="C291" s="38"/>
      <c r="D291" s="5"/>
      <c r="E291" s="5"/>
      <c r="F291" s="5">
        <f t="shared" ref="F291:F295" si="89">SUM(G291:I291)</f>
        <v>0</v>
      </c>
      <c r="G291" s="5"/>
      <c r="H291" s="5"/>
      <c r="I291" s="30"/>
      <c r="J291" s="5">
        <f t="shared" ref="J291:J295" si="90">SUM(K291:M291)</f>
        <v>0</v>
      </c>
      <c r="K291" s="30"/>
      <c r="L291" s="30"/>
      <c r="M291" s="30"/>
      <c r="N291" s="5">
        <f t="shared" si="81"/>
        <v>0</v>
      </c>
      <c r="O291" s="5">
        <f t="shared" si="82"/>
        <v>0</v>
      </c>
      <c r="P291" s="2">
        <f t="shared" si="83"/>
        <v>0</v>
      </c>
    </row>
    <row r="292" spans="1:17" s="4" customFormat="1" ht="18.75" hidden="1" customHeight="1" x14ac:dyDescent="0.3">
      <c r="A292" s="7">
        <v>3122</v>
      </c>
      <c r="B292" s="38"/>
      <c r="C292" s="38"/>
      <c r="D292" s="5"/>
      <c r="E292" s="5"/>
      <c r="F292" s="5">
        <f t="shared" si="89"/>
        <v>0</v>
      </c>
      <c r="G292" s="5"/>
      <c r="H292" s="5"/>
      <c r="I292" s="30"/>
      <c r="J292" s="5">
        <f t="shared" si="90"/>
        <v>0</v>
      </c>
      <c r="K292" s="30"/>
      <c r="L292" s="30"/>
      <c r="M292" s="30"/>
      <c r="N292" s="5">
        <f t="shared" si="81"/>
        <v>0</v>
      </c>
      <c r="O292" s="5">
        <f t="shared" si="82"/>
        <v>0</v>
      </c>
      <c r="P292" s="2">
        <f t="shared" si="83"/>
        <v>0</v>
      </c>
    </row>
    <row r="293" spans="1:17" s="4" customFormat="1" ht="18.75" hidden="1" customHeight="1" x14ac:dyDescent="0.3">
      <c r="A293" s="7">
        <v>3132</v>
      </c>
      <c r="B293" s="38"/>
      <c r="C293" s="38"/>
      <c r="D293" s="5"/>
      <c r="E293" s="5"/>
      <c r="F293" s="5">
        <f t="shared" si="89"/>
        <v>0</v>
      </c>
      <c r="G293" s="5"/>
      <c r="H293" s="5"/>
      <c r="I293" s="30"/>
      <c r="J293" s="5">
        <f t="shared" si="90"/>
        <v>0</v>
      </c>
      <c r="K293" s="30"/>
      <c r="L293" s="30"/>
      <c r="M293" s="30"/>
      <c r="N293" s="5">
        <f t="shared" si="81"/>
        <v>0</v>
      </c>
      <c r="O293" s="5">
        <f t="shared" si="82"/>
        <v>0</v>
      </c>
      <c r="P293" s="2">
        <f t="shared" si="83"/>
        <v>0</v>
      </c>
    </row>
    <row r="294" spans="1:17" s="4" customFormat="1" ht="18.75" hidden="1" customHeight="1" x14ac:dyDescent="0.3">
      <c r="A294" s="7">
        <v>3142</v>
      </c>
      <c r="B294" s="38"/>
      <c r="C294" s="38"/>
      <c r="D294" s="8"/>
      <c r="E294" s="8"/>
      <c r="F294" s="5">
        <f t="shared" si="89"/>
        <v>0</v>
      </c>
      <c r="G294" s="8"/>
      <c r="H294" s="8"/>
      <c r="I294" s="31"/>
      <c r="J294" s="5">
        <f t="shared" si="90"/>
        <v>0</v>
      </c>
      <c r="K294" s="31"/>
      <c r="L294" s="31"/>
      <c r="M294" s="31"/>
      <c r="N294" s="5">
        <f t="shared" si="81"/>
        <v>0</v>
      </c>
      <c r="O294" s="5">
        <f t="shared" si="82"/>
        <v>0</v>
      </c>
      <c r="P294" s="2">
        <f t="shared" si="83"/>
        <v>0</v>
      </c>
    </row>
    <row r="295" spans="1:17" s="4" customFormat="1" ht="18.75" hidden="1" customHeight="1" x14ac:dyDescent="0.3">
      <c r="A295" s="7"/>
      <c r="B295" s="38"/>
      <c r="C295" s="38"/>
      <c r="D295" s="8"/>
      <c r="E295" s="8"/>
      <c r="F295" s="5">
        <f t="shared" si="89"/>
        <v>0</v>
      </c>
      <c r="G295" s="8"/>
      <c r="H295" s="8"/>
      <c r="I295" s="31"/>
      <c r="J295" s="5">
        <f t="shared" si="90"/>
        <v>0</v>
      </c>
      <c r="K295" s="31"/>
      <c r="L295" s="31"/>
      <c r="M295" s="31"/>
      <c r="N295" s="5">
        <f t="shared" si="81"/>
        <v>0</v>
      </c>
      <c r="O295" s="5">
        <f t="shared" si="82"/>
        <v>0</v>
      </c>
      <c r="P295" s="2">
        <f t="shared" si="83"/>
        <v>0</v>
      </c>
    </row>
    <row r="296" spans="1:17" ht="75.75" hidden="1" customHeight="1" x14ac:dyDescent="0.3">
      <c r="A296" s="15" t="s">
        <v>77</v>
      </c>
      <c r="B296" s="15" t="s">
        <v>22</v>
      </c>
      <c r="C296" s="16" t="s">
        <v>78</v>
      </c>
      <c r="D296" s="13">
        <f t="shared" ref="D296:M296" si="91">D297+D316</f>
        <v>0</v>
      </c>
      <c r="E296" s="13">
        <f t="shared" si="91"/>
        <v>0</v>
      </c>
      <c r="F296" s="13">
        <f t="shared" si="91"/>
        <v>0</v>
      </c>
      <c r="G296" s="13">
        <f t="shared" si="91"/>
        <v>0</v>
      </c>
      <c r="H296" s="13">
        <f t="shared" si="91"/>
        <v>0</v>
      </c>
      <c r="I296" s="29">
        <f t="shared" si="91"/>
        <v>0</v>
      </c>
      <c r="J296" s="13">
        <f t="shared" si="91"/>
        <v>0</v>
      </c>
      <c r="K296" s="29">
        <f t="shared" si="91"/>
        <v>0</v>
      </c>
      <c r="L296" s="29">
        <f t="shared" si="91"/>
        <v>0</v>
      </c>
      <c r="M296" s="29">
        <f t="shared" si="91"/>
        <v>0</v>
      </c>
      <c r="N296" s="13">
        <f t="shared" si="81"/>
        <v>0</v>
      </c>
      <c r="O296" s="13">
        <f t="shared" si="82"/>
        <v>0</v>
      </c>
      <c r="P296" s="2">
        <f t="shared" si="83"/>
        <v>0</v>
      </c>
    </row>
    <row r="297" spans="1:17" ht="18.75" hidden="1" customHeight="1" x14ac:dyDescent="0.3">
      <c r="A297" s="22" t="s">
        <v>8</v>
      </c>
      <c r="B297" s="38"/>
      <c r="C297" s="38"/>
      <c r="D297" s="9">
        <f t="shared" ref="D297:M297" si="92">SUM(D298:D315)</f>
        <v>0</v>
      </c>
      <c r="E297" s="9">
        <f t="shared" si="92"/>
        <v>0</v>
      </c>
      <c r="F297" s="9">
        <f t="shared" si="92"/>
        <v>0</v>
      </c>
      <c r="G297" s="9">
        <f t="shared" si="92"/>
        <v>0</v>
      </c>
      <c r="H297" s="9">
        <f t="shared" si="92"/>
        <v>0</v>
      </c>
      <c r="I297" s="29">
        <f t="shared" si="92"/>
        <v>0</v>
      </c>
      <c r="J297" s="9">
        <f t="shared" si="92"/>
        <v>0</v>
      </c>
      <c r="K297" s="29">
        <f t="shared" si="92"/>
        <v>0</v>
      </c>
      <c r="L297" s="29">
        <f t="shared" si="92"/>
        <v>0</v>
      </c>
      <c r="M297" s="29">
        <f t="shared" si="92"/>
        <v>0</v>
      </c>
      <c r="N297" s="9">
        <f t="shared" si="81"/>
        <v>0</v>
      </c>
      <c r="O297" s="9">
        <f t="shared" si="82"/>
        <v>0</v>
      </c>
      <c r="P297" s="2">
        <f t="shared" si="83"/>
        <v>0</v>
      </c>
    </row>
    <row r="298" spans="1:17" ht="18.75" hidden="1" customHeight="1" x14ac:dyDescent="0.3">
      <c r="A298" s="7">
        <v>2111</v>
      </c>
      <c r="B298" s="38"/>
      <c r="C298" s="38"/>
      <c r="D298" s="5"/>
      <c r="E298" s="5"/>
      <c r="F298" s="5">
        <f>SUM(G298:I298)</f>
        <v>0</v>
      </c>
      <c r="G298" s="5"/>
      <c r="H298" s="5"/>
      <c r="I298" s="30"/>
      <c r="J298" s="5">
        <f>SUM(K298:M298)</f>
        <v>0</v>
      </c>
      <c r="K298" s="30"/>
      <c r="L298" s="30"/>
      <c r="M298" s="30"/>
      <c r="N298" s="5">
        <f t="shared" si="81"/>
        <v>0</v>
      </c>
      <c r="O298" s="5">
        <f t="shared" si="82"/>
        <v>0</v>
      </c>
      <c r="P298" s="2">
        <f t="shared" si="83"/>
        <v>0</v>
      </c>
    </row>
    <row r="299" spans="1:17" ht="18.75" hidden="1" customHeight="1" x14ac:dyDescent="0.3">
      <c r="A299" s="7">
        <v>2120</v>
      </c>
      <c r="B299" s="38"/>
      <c r="C299" s="38"/>
      <c r="D299" s="5"/>
      <c r="E299" s="5"/>
      <c r="F299" s="5">
        <f t="shared" ref="F299:F315" si="93">SUM(G299:I299)</f>
        <v>0</v>
      </c>
      <c r="G299" s="5"/>
      <c r="H299" s="5"/>
      <c r="I299" s="30"/>
      <c r="J299" s="5">
        <f t="shared" ref="J299:J315" si="94">SUM(K299:M299)</f>
        <v>0</v>
      </c>
      <c r="K299" s="30"/>
      <c r="L299" s="30"/>
      <c r="M299" s="30"/>
      <c r="N299" s="5">
        <f t="shared" si="81"/>
        <v>0</v>
      </c>
      <c r="O299" s="5">
        <f t="shared" si="82"/>
        <v>0</v>
      </c>
      <c r="P299" s="2">
        <f t="shared" si="83"/>
        <v>0</v>
      </c>
    </row>
    <row r="300" spans="1:17" ht="18.75" hidden="1" customHeight="1" x14ac:dyDescent="0.3">
      <c r="A300" s="7">
        <v>2210</v>
      </c>
      <c r="B300" s="38"/>
      <c r="C300" s="38"/>
      <c r="D300" s="5"/>
      <c r="E300" s="5"/>
      <c r="F300" s="5">
        <f t="shared" si="93"/>
        <v>0</v>
      </c>
      <c r="G300" s="5"/>
      <c r="H300" s="5"/>
      <c r="I300" s="30"/>
      <c r="J300" s="5">
        <f t="shared" si="94"/>
        <v>0</v>
      </c>
      <c r="K300" s="30"/>
      <c r="L300" s="30"/>
      <c r="M300" s="30"/>
      <c r="N300" s="5">
        <f t="shared" si="81"/>
        <v>0</v>
      </c>
      <c r="O300" s="5">
        <f t="shared" si="82"/>
        <v>0</v>
      </c>
      <c r="P300" s="2">
        <f t="shared" si="83"/>
        <v>0</v>
      </c>
    </row>
    <row r="301" spans="1:17" ht="18.75" hidden="1" customHeight="1" x14ac:dyDescent="0.3">
      <c r="A301" s="7">
        <v>2220</v>
      </c>
      <c r="B301" s="38"/>
      <c r="C301" s="38"/>
      <c r="D301" s="5"/>
      <c r="E301" s="5"/>
      <c r="F301" s="5">
        <f t="shared" si="93"/>
        <v>0</v>
      </c>
      <c r="G301" s="5"/>
      <c r="H301" s="5"/>
      <c r="I301" s="30"/>
      <c r="J301" s="5">
        <f t="shared" si="94"/>
        <v>0</v>
      </c>
      <c r="K301" s="30"/>
      <c r="L301" s="30"/>
      <c r="M301" s="30"/>
      <c r="N301" s="5">
        <f t="shared" si="81"/>
        <v>0</v>
      </c>
      <c r="O301" s="5">
        <f t="shared" si="82"/>
        <v>0</v>
      </c>
      <c r="P301" s="2">
        <f t="shared" si="83"/>
        <v>0</v>
      </c>
    </row>
    <row r="302" spans="1:17" ht="18.75" hidden="1" customHeight="1" x14ac:dyDescent="0.3">
      <c r="A302" s="7">
        <v>2230</v>
      </c>
      <c r="B302" s="38"/>
      <c r="C302" s="38"/>
      <c r="D302" s="5"/>
      <c r="E302" s="5"/>
      <c r="F302" s="5">
        <f t="shared" si="93"/>
        <v>0</v>
      </c>
      <c r="G302" s="5"/>
      <c r="H302" s="5"/>
      <c r="I302" s="30"/>
      <c r="J302" s="5">
        <f t="shared" si="94"/>
        <v>0</v>
      </c>
      <c r="K302" s="30"/>
      <c r="L302" s="30"/>
      <c r="M302" s="30"/>
      <c r="N302" s="5">
        <f t="shared" si="81"/>
        <v>0</v>
      </c>
      <c r="O302" s="5">
        <f t="shared" si="82"/>
        <v>0</v>
      </c>
      <c r="P302" s="2">
        <f t="shared" si="83"/>
        <v>0</v>
      </c>
    </row>
    <row r="303" spans="1:17" ht="18.75" hidden="1" customHeight="1" x14ac:dyDescent="0.3">
      <c r="A303" s="7">
        <v>2240</v>
      </c>
      <c r="B303" s="38"/>
      <c r="C303" s="38"/>
      <c r="D303" s="5"/>
      <c r="E303" s="5"/>
      <c r="F303" s="5">
        <f t="shared" si="93"/>
        <v>0</v>
      </c>
      <c r="G303" s="5"/>
      <c r="H303" s="5"/>
      <c r="I303" s="30"/>
      <c r="J303" s="5">
        <f t="shared" si="94"/>
        <v>0</v>
      </c>
      <c r="K303" s="30"/>
      <c r="L303" s="30"/>
      <c r="M303" s="30"/>
      <c r="N303" s="5">
        <f t="shared" si="81"/>
        <v>0</v>
      </c>
      <c r="O303" s="5">
        <f t="shared" si="82"/>
        <v>0</v>
      </c>
      <c r="P303" s="2">
        <f t="shared" si="83"/>
        <v>0</v>
      </c>
    </row>
    <row r="304" spans="1:17" ht="18.75" hidden="1" customHeight="1" x14ac:dyDescent="0.3">
      <c r="A304" s="7">
        <v>2250</v>
      </c>
      <c r="B304" s="38"/>
      <c r="C304" s="38"/>
      <c r="D304" s="5"/>
      <c r="E304" s="5"/>
      <c r="F304" s="5">
        <f t="shared" si="93"/>
        <v>0</v>
      </c>
      <c r="G304" s="5"/>
      <c r="H304" s="5"/>
      <c r="I304" s="30"/>
      <c r="J304" s="5">
        <f t="shared" si="94"/>
        <v>0</v>
      </c>
      <c r="K304" s="30"/>
      <c r="L304" s="30"/>
      <c r="M304" s="30"/>
      <c r="N304" s="5">
        <f t="shared" si="81"/>
        <v>0</v>
      </c>
      <c r="O304" s="5">
        <f t="shared" si="82"/>
        <v>0</v>
      </c>
      <c r="P304" s="2">
        <f t="shared" si="83"/>
        <v>0</v>
      </c>
    </row>
    <row r="305" spans="1:17" ht="18.75" hidden="1" customHeight="1" x14ac:dyDescent="0.3">
      <c r="A305" s="7">
        <v>2271</v>
      </c>
      <c r="B305" s="38"/>
      <c r="C305" s="38"/>
      <c r="D305" s="5"/>
      <c r="E305" s="5"/>
      <c r="F305" s="5">
        <f t="shared" si="93"/>
        <v>0</v>
      </c>
      <c r="G305" s="5"/>
      <c r="H305" s="5"/>
      <c r="I305" s="30"/>
      <c r="J305" s="5">
        <f t="shared" si="94"/>
        <v>0</v>
      </c>
      <c r="K305" s="30"/>
      <c r="L305" s="30"/>
      <c r="M305" s="30"/>
      <c r="N305" s="5">
        <f t="shared" si="81"/>
        <v>0</v>
      </c>
      <c r="O305" s="5">
        <f t="shared" si="82"/>
        <v>0</v>
      </c>
      <c r="P305" s="2">
        <f t="shared" si="83"/>
        <v>0</v>
      </c>
    </row>
    <row r="306" spans="1:17" ht="18.75" hidden="1" customHeight="1" x14ac:dyDescent="0.3">
      <c r="A306" s="7">
        <v>2272</v>
      </c>
      <c r="B306" s="38"/>
      <c r="C306" s="38"/>
      <c r="D306" s="5"/>
      <c r="E306" s="5"/>
      <c r="F306" s="5">
        <f t="shared" si="93"/>
        <v>0</v>
      </c>
      <c r="G306" s="5"/>
      <c r="H306" s="5"/>
      <c r="I306" s="30"/>
      <c r="J306" s="5">
        <f t="shared" si="94"/>
        <v>0</v>
      </c>
      <c r="K306" s="30"/>
      <c r="L306" s="30"/>
      <c r="M306" s="30"/>
      <c r="N306" s="5">
        <f t="shared" si="81"/>
        <v>0</v>
      </c>
      <c r="O306" s="5">
        <f t="shared" si="82"/>
        <v>0</v>
      </c>
      <c r="P306" s="2">
        <f t="shared" si="83"/>
        <v>0</v>
      </c>
    </row>
    <row r="307" spans="1:17" ht="18.75" hidden="1" customHeight="1" x14ac:dyDescent="0.3">
      <c r="A307" s="7">
        <v>2273</v>
      </c>
      <c r="B307" s="38"/>
      <c r="C307" s="38"/>
      <c r="D307" s="5"/>
      <c r="E307" s="5"/>
      <c r="F307" s="5">
        <f t="shared" si="93"/>
        <v>0</v>
      </c>
      <c r="G307" s="5"/>
      <c r="H307" s="5"/>
      <c r="I307" s="30"/>
      <c r="J307" s="5">
        <f t="shared" si="94"/>
        <v>0</v>
      </c>
      <c r="K307" s="30"/>
      <c r="L307" s="30"/>
      <c r="M307" s="30"/>
      <c r="N307" s="5">
        <f t="shared" si="81"/>
        <v>0</v>
      </c>
      <c r="O307" s="5">
        <f t="shared" si="82"/>
        <v>0</v>
      </c>
      <c r="P307" s="2">
        <f t="shared" si="83"/>
        <v>0</v>
      </c>
    </row>
    <row r="308" spans="1:17" ht="18.75" hidden="1" customHeight="1" x14ac:dyDescent="0.3">
      <c r="A308" s="7">
        <v>2274</v>
      </c>
      <c r="B308" s="38"/>
      <c r="C308" s="38"/>
      <c r="D308" s="5"/>
      <c r="E308" s="5"/>
      <c r="F308" s="5">
        <f t="shared" si="93"/>
        <v>0</v>
      </c>
      <c r="G308" s="5"/>
      <c r="H308" s="5"/>
      <c r="I308" s="30"/>
      <c r="J308" s="5">
        <f t="shared" si="94"/>
        <v>0</v>
      </c>
      <c r="K308" s="30"/>
      <c r="L308" s="30"/>
      <c r="M308" s="30"/>
      <c r="N308" s="5">
        <f t="shared" si="81"/>
        <v>0</v>
      </c>
      <c r="O308" s="5">
        <f t="shared" si="82"/>
        <v>0</v>
      </c>
      <c r="P308" s="2">
        <f t="shared" si="83"/>
        <v>0</v>
      </c>
    </row>
    <row r="309" spans="1:17" ht="18.75" hidden="1" customHeight="1" x14ac:dyDescent="0.3">
      <c r="A309" s="7">
        <v>2275</v>
      </c>
      <c r="B309" s="38"/>
      <c r="C309" s="38"/>
      <c r="D309" s="5"/>
      <c r="E309" s="5"/>
      <c r="F309" s="5">
        <f t="shared" si="93"/>
        <v>0</v>
      </c>
      <c r="G309" s="5"/>
      <c r="H309" s="5"/>
      <c r="I309" s="30"/>
      <c r="J309" s="5">
        <f t="shared" si="94"/>
        <v>0</v>
      </c>
      <c r="K309" s="30"/>
      <c r="L309" s="30"/>
      <c r="M309" s="30"/>
      <c r="N309" s="5">
        <f t="shared" si="81"/>
        <v>0</v>
      </c>
      <c r="O309" s="5">
        <f t="shared" si="82"/>
        <v>0</v>
      </c>
      <c r="P309" s="2">
        <f t="shared" si="83"/>
        <v>0</v>
      </c>
    </row>
    <row r="310" spans="1:17" ht="18.75" hidden="1" customHeight="1" x14ac:dyDescent="0.3">
      <c r="A310" s="7">
        <v>2276</v>
      </c>
      <c r="B310" s="38"/>
      <c r="C310" s="38"/>
      <c r="D310" s="5"/>
      <c r="E310" s="5"/>
      <c r="F310" s="5">
        <f t="shared" si="93"/>
        <v>0</v>
      </c>
      <c r="G310" s="5"/>
      <c r="H310" s="5"/>
      <c r="I310" s="30"/>
      <c r="J310" s="5">
        <f t="shared" si="94"/>
        <v>0</v>
      </c>
      <c r="K310" s="30"/>
      <c r="L310" s="30"/>
      <c r="M310" s="30"/>
      <c r="N310" s="5">
        <f t="shared" si="81"/>
        <v>0</v>
      </c>
      <c r="O310" s="5">
        <f t="shared" si="82"/>
        <v>0</v>
      </c>
      <c r="P310" s="2">
        <f t="shared" si="83"/>
        <v>0</v>
      </c>
    </row>
    <row r="311" spans="1:17" ht="18.75" hidden="1" customHeight="1" x14ac:dyDescent="0.3">
      <c r="A311" s="7">
        <v>2282</v>
      </c>
      <c r="B311" s="38"/>
      <c r="C311" s="38"/>
      <c r="D311" s="5"/>
      <c r="E311" s="5"/>
      <c r="F311" s="5">
        <f t="shared" si="93"/>
        <v>0</v>
      </c>
      <c r="G311" s="5"/>
      <c r="H311" s="5"/>
      <c r="I311" s="30"/>
      <c r="J311" s="5">
        <f t="shared" si="94"/>
        <v>0</v>
      </c>
      <c r="K311" s="30"/>
      <c r="L311" s="30"/>
      <c r="M311" s="30"/>
      <c r="N311" s="5">
        <f t="shared" si="81"/>
        <v>0</v>
      </c>
      <c r="O311" s="5">
        <f t="shared" si="82"/>
        <v>0</v>
      </c>
      <c r="P311" s="2">
        <f t="shared" si="83"/>
        <v>0</v>
      </c>
    </row>
    <row r="312" spans="1:17" ht="18.75" hidden="1" customHeight="1" x14ac:dyDescent="0.3">
      <c r="A312" s="7">
        <v>2610</v>
      </c>
      <c r="B312" s="38"/>
      <c r="C312" s="38"/>
      <c r="D312" s="5"/>
      <c r="E312" s="5"/>
      <c r="F312" s="5">
        <f t="shared" si="93"/>
        <v>0</v>
      </c>
      <c r="G312" s="5"/>
      <c r="H312" s="5"/>
      <c r="I312" s="30"/>
      <c r="J312" s="5">
        <f t="shared" si="94"/>
        <v>0</v>
      </c>
      <c r="K312" s="30"/>
      <c r="L312" s="30"/>
      <c r="M312" s="30"/>
      <c r="N312" s="5">
        <f t="shared" si="81"/>
        <v>0</v>
      </c>
      <c r="O312" s="5">
        <f t="shared" si="82"/>
        <v>0</v>
      </c>
      <c r="P312" s="2">
        <f t="shared" si="83"/>
        <v>0</v>
      </c>
    </row>
    <row r="313" spans="1:17" ht="18.75" hidden="1" customHeight="1" x14ac:dyDescent="0.3">
      <c r="A313" s="7">
        <v>2720</v>
      </c>
      <c r="B313" s="38"/>
      <c r="C313" s="38"/>
      <c r="D313" s="5"/>
      <c r="E313" s="5"/>
      <c r="F313" s="5">
        <f t="shared" si="93"/>
        <v>0</v>
      </c>
      <c r="G313" s="5"/>
      <c r="H313" s="5"/>
      <c r="I313" s="30"/>
      <c r="J313" s="5">
        <f t="shared" si="94"/>
        <v>0</v>
      </c>
      <c r="K313" s="30"/>
      <c r="L313" s="30"/>
      <c r="M313" s="30"/>
      <c r="N313" s="5">
        <f t="shared" si="81"/>
        <v>0</v>
      </c>
      <c r="O313" s="5">
        <f t="shared" si="82"/>
        <v>0</v>
      </c>
      <c r="P313" s="2">
        <f t="shared" si="83"/>
        <v>0</v>
      </c>
    </row>
    <row r="314" spans="1:17" ht="18.75" hidden="1" customHeight="1" x14ac:dyDescent="0.3">
      <c r="A314" s="7">
        <v>2730</v>
      </c>
      <c r="B314" s="38"/>
      <c r="C314" s="38"/>
      <c r="D314" s="5"/>
      <c r="E314" s="5"/>
      <c r="F314" s="5">
        <f t="shared" si="93"/>
        <v>0</v>
      </c>
      <c r="G314" s="5"/>
      <c r="H314" s="5"/>
      <c r="I314" s="30"/>
      <c r="J314" s="5">
        <f t="shared" si="94"/>
        <v>0</v>
      </c>
      <c r="K314" s="30"/>
      <c r="L314" s="30"/>
      <c r="M314" s="30"/>
      <c r="N314" s="5">
        <f t="shared" si="81"/>
        <v>0</v>
      </c>
      <c r="O314" s="5">
        <f t="shared" si="82"/>
        <v>0</v>
      </c>
      <c r="P314" s="2">
        <f t="shared" si="83"/>
        <v>0</v>
      </c>
    </row>
    <row r="315" spans="1:17" ht="18.75" hidden="1" customHeight="1" x14ac:dyDescent="0.3">
      <c r="A315" s="7">
        <v>2800</v>
      </c>
      <c r="B315" s="38"/>
      <c r="C315" s="38"/>
      <c r="D315" s="5"/>
      <c r="E315" s="5"/>
      <c r="F315" s="5">
        <f t="shared" si="93"/>
        <v>0</v>
      </c>
      <c r="G315" s="5"/>
      <c r="H315" s="5"/>
      <c r="I315" s="30"/>
      <c r="J315" s="5">
        <f t="shared" si="94"/>
        <v>0</v>
      </c>
      <c r="K315" s="30"/>
      <c r="L315" s="30"/>
      <c r="M315" s="30"/>
      <c r="N315" s="5">
        <f t="shared" si="81"/>
        <v>0</v>
      </c>
      <c r="O315" s="5">
        <f t="shared" si="82"/>
        <v>0</v>
      </c>
      <c r="P315" s="2">
        <f t="shared" si="83"/>
        <v>0</v>
      </c>
      <c r="Q315" s="19"/>
    </row>
    <row r="316" spans="1:17" ht="18.75" hidden="1" customHeight="1" x14ac:dyDescent="0.3">
      <c r="A316" s="22" t="s">
        <v>9</v>
      </c>
      <c r="B316" s="38"/>
      <c r="C316" s="38"/>
      <c r="D316" s="9">
        <f t="shared" ref="D316:M316" si="95">SUM(D317:D321)</f>
        <v>0</v>
      </c>
      <c r="E316" s="9">
        <f t="shared" si="95"/>
        <v>0</v>
      </c>
      <c r="F316" s="9">
        <f t="shared" si="95"/>
        <v>0</v>
      </c>
      <c r="G316" s="9">
        <f t="shared" si="95"/>
        <v>0</v>
      </c>
      <c r="H316" s="9">
        <f t="shared" si="95"/>
        <v>0</v>
      </c>
      <c r="I316" s="29">
        <f t="shared" si="95"/>
        <v>0</v>
      </c>
      <c r="J316" s="9">
        <f t="shared" si="95"/>
        <v>0</v>
      </c>
      <c r="K316" s="29">
        <f t="shared" si="95"/>
        <v>0</v>
      </c>
      <c r="L316" s="29">
        <f t="shared" si="95"/>
        <v>0</v>
      </c>
      <c r="M316" s="29">
        <f t="shared" si="95"/>
        <v>0</v>
      </c>
      <c r="N316" s="9">
        <f t="shared" si="81"/>
        <v>0</v>
      </c>
      <c r="O316" s="9">
        <f t="shared" si="82"/>
        <v>0</v>
      </c>
      <c r="P316" s="2">
        <f t="shared" si="83"/>
        <v>0</v>
      </c>
    </row>
    <row r="317" spans="1:17" s="4" customFormat="1" ht="18.75" hidden="1" customHeight="1" x14ac:dyDescent="0.3">
      <c r="A317" s="7">
        <v>3110</v>
      </c>
      <c r="B317" s="38"/>
      <c r="C317" s="38"/>
      <c r="D317" s="5"/>
      <c r="E317" s="5"/>
      <c r="F317" s="5">
        <f t="shared" ref="F317:F321" si="96">SUM(G317:I317)</f>
        <v>0</v>
      </c>
      <c r="G317" s="5"/>
      <c r="H317" s="5"/>
      <c r="I317" s="30"/>
      <c r="J317" s="5">
        <f t="shared" ref="J317:J321" si="97">SUM(K317:M317)</f>
        <v>0</v>
      </c>
      <c r="K317" s="30"/>
      <c r="L317" s="30"/>
      <c r="M317" s="30"/>
      <c r="N317" s="5">
        <f t="shared" si="81"/>
        <v>0</v>
      </c>
      <c r="O317" s="5">
        <f t="shared" si="82"/>
        <v>0</v>
      </c>
      <c r="P317" s="2">
        <f t="shared" si="83"/>
        <v>0</v>
      </c>
    </row>
    <row r="318" spans="1:17" s="4" customFormat="1" ht="18.75" hidden="1" customHeight="1" x14ac:dyDescent="0.3">
      <c r="A318" s="7">
        <v>3122</v>
      </c>
      <c r="B318" s="38"/>
      <c r="C318" s="38"/>
      <c r="D318" s="5"/>
      <c r="E318" s="5"/>
      <c r="F318" s="5">
        <f t="shared" si="96"/>
        <v>0</v>
      </c>
      <c r="G318" s="5"/>
      <c r="H318" s="5"/>
      <c r="I318" s="30"/>
      <c r="J318" s="5">
        <f t="shared" si="97"/>
        <v>0</v>
      </c>
      <c r="K318" s="30"/>
      <c r="L318" s="30"/>
      <c r="M318" s="30"/>
      <c r="N318" s="5">
        <f t="shared" si="81"/>
        <v>0</v>
      </c>
      <c r="O318" s="5">
        <f t="shared" si="82"/>
        <v>0</v>
      </c>
      <c r="P318" s="2">
        <f t="shared" si="83"/>
        <v>0</v>
      </c>
    </row>
    <row r="319" spans="1:17" s="4" customFormat="1" ht="18.75" hidden="1" customHeight="1" x14ac:dyDescent="0.3">
      <c r="A319" s="7">
        <v>3132</v>
      </c>
      <c r="B319" s="38"/>
      <c r="C319" s="38"/>
      <c r="D319" s="5"/>
      <c r="E319" s="5"/>
      <c r="F319" s="5">
        <f t="shared" si="96"/>
        <v>0</v>
      </c>
      <c r="G319" s="5"/>
      <c r="H319" s="5"/>
      <c r="I319" s="30"/>
      <c r="J319" s="5">
        <f t="shared" si="97"/>
        <v>0</v>
      </c>
      <c r="K319" s="30"/>
      <c r="L319" s="30"/>
      <c r="M319" s="30"/>
      <c r="N319" s="5">
        <f t="shared" si="81"/>
        <v>0</v>
      </c>
      <c r="O319" s="5">
        <f t="shared" si="82"/>
        <v>0</v>
      </c>
      <c r="P319" s="2">
        <f t="shared" si="83"/>
        <v>0</v>
      </c>
    </row>
    <row r="320" spans="1:17" s="4" customFormat="1" ht="18.75" hidden="1" customHeight="1" x14ac:dyDescent="0.3">
      <c r="A320" s="7">
        <v>3142</v>
      </c>
      <c r="B320" s="38"/>
      <c r="C320" s="38"/>
      <c r="D320" s="8"/>
      <c r="E320" s="8"/>
      <c r="F320" s="5">
        <f t="shared" si="96"/>
        <v>0</v>
      </c>
      <c r="G320" s="8"/>
      <c r="H320" s="8"/>
      <c r="I320" s="31"/>
      <c r="J320" s="5">
        <f t="shared" si="97"/>
        <v>0</v>
      </c>
      <c r="K320" s="31"/>
      <c r="L320" s="31"/>
      <c r="M320" s="31"/>
      <c r="N320" s="5">
        <f t="shared" si="81"/>
        <v>0</v>
      </c>
      <c r="O320" s="5">
        <f t="shared" si="82"/>
        <v>0</v>
      </c>
      <c r="P320" s="2">
        <f t="shared" si="83"/>
        <v>0</v>
      </c>
    </row>
    <row r="321" spans="1:16" s="4" customFormat="1" ht="18.75" hidden="1" customHeight="1" x14ac:dyDescent="0.3">
      <c r="A321" s="7"/>
      <c r="B321" s="38"/>
      <c r="C321" s="38"/>
      <c r="D321" s="8"/>
      <c r="E321" s="8"/>
      <c r="F321" s="5">
        <f t="shared" si="96"/>
        <v>0</v>
      </c>
      <c r="G321" s="8"/>
      <c r="H321" s="8"/>
      <c r="I321" s="31"/>
      <c r="J321" s="5">
        <f t="shared" si="97"/>
        <v>0</v>
      </c>
      <c r="K321" s="31"/>
      <c r="L321" s="31"/>
      <c r="M321" s="31"/>
      <c r="N321" s="5">
        <f t="shared" si="81"/>
        <v>0</v>
      </c>
      <c r="O321" s="5">
        <f t="shared" si="82"/>
        <v>0</v>
      </c>
      <c r="P321" s="2">
        <f t="shared" si="83"/>
        <v>0</v>
      </c>
    </row>
    <row r="322" spans="1:16" s="32" customFormat="1" ht="42" customHeight="1" x14ac:dyDescent="0.3">
      <c r="A322" s="15" t="s">
        <v>79</v>
      </c>
      <c r="B322" s="15" t="s">
        <v>23</v>
      </c>
      <c r="C322" s="16" t="s">
        <v>27</v>
      </c>
      <c r="D322" s="13">
        <f t="shared" ref="D322:M322" si="98">D323+D342</f>
        <v>27034.03</v>
      </c>
      <c r="E322" s="13">
        <f t="shared" si="98"/>
        <v>27033.695239999994</v>
      </c>
      <c r="F322" s="13">
        <f t="shared" si="98"/>
        <v>566.97400000000005</v>
      </c>
      <c r="G322" s="13">
        <f t="shared" si="98"/>
        <v>326.97700000000003</v>
      </c>
      <c r="H322" s="13">
        <f t="shared" si="98"/>
        <v>0</v>
      </c>
      <c r="I322" s="13">
        <f t="shared" si="98"/>
        <v>239.99700000000001</v>
      </c>
      <c r="J322" s="13">
        <f t="shared" si="98"/>
        <v>538.37400000000002</v>
      </c>
      <c r="K322" s="13">
        <f t="shared" si="98"/>
        <v>298.37699999999995</v>
      </c>
      <c r="L322" s="13">
        <f t="shared" si="98"/>
        <v>0</v>
      </c>
      <c r="M322" s="13">
        <f t="shared" si="98"/>
        <v>239.99700000000001</v>
      </c>
      <c r="N322" s="13">
        <f t="shared" si="81"/>
        <v>27601.003999999997</v>
      </c>
      <c r="O322" s="13">
        <f t="shared" si="82"/>
        <v>27572.069239999993</v>
      </c>
      <c r="P322" s="32">
        <f t="shared" si="83"/>
        <v>27.033695239999993</v>
      </c>
    </row>
    <row r="323" spans="1:16" ht="18.75" customHeight="1" x14ac:dyDescent="0.3">
      <c r="A323" s="22" t="s">
        <v>8</v>
      </c>
      <c r="B323" s="38"/>
      <c r="C323" s="38"/>
      <c r="D323" s="9">
        <f t="shared" ref="D323:M323" si="99">SUM(D324:D341)</f>
        <v>27034.03</v>
      </c>
      <c r="E323" s="9">
        <f t="shared" si="99"/>
        <v>27033.695239999994</v>
      </c>
      <c r="F323" s="9">
        <f t="shared" si="99"/>
        <v>326.97700000000003</v>
      </c>
      <c r="G323" s="9">
        <f t="shared" si="99"/>
        <v>326.97700000000003</v>
      </c>
      <c r="H323" s="9">
        <f t="shared" si="99"/>
        <v>0</v>
      </c>
      <c r="I323" s="29">
        <f t="shared" si="99"/>
        <v>0</v>
      </c>
      <c r="J323" s="9">
        <f t="shared" si="99"/>
        <v>298.37699999999995</v>
      </c>
      <c r="K323" s="29">
        <f t="shared" si="99"/>
        <v>298.37699999999995</v>
      </c>
      <c r="L323" s="29">
        <f t="shared" si="99"/>
        <v>0</v>
      </c>
      <c r="M323" s="29">
        <f t="shared" si="99"/>
        <v>0</v>
      </c>
      <c r="N323" s="9">
        <f t="shared" si="81"/>
        <v>27361.006999999998</v>
      </c>
      <c r="O323" s="9">
        <f t="shared" si="82"/>
        <v>27332.072239999994</v>
      </c>
      <c r="P323" s="2">
        <f t="shared" si="83"/>
        <v>27.033695239999993</v>
      </c>
    </row>
    <row r="324" spans="1:16" ht="18.75" customHeight="1" x14ac:dyDescent="0.3">
      <c r="A324" s="7">
        <v>2111</v>
      </c>
      <c r="B324" s="38"/>
      <c r="C324" s="38"/>
      <c r="D324" s="5">
        <f>D350+D376+D402</f>
        <v>20873.613999999998</v>
      </c>
      <c r="E324" s="5">
        <f>E350+E376+E402</f>
        <v>20873.605069999998</v>
      </c>
      <c r="F324" s="5">
        <f>SUM(G324:I324)</f>
        <v>268.01400000000001</v>
      </c>
      <c r="G324" s="5">
        <f t="shared" ref="G324:I324" si="100">G350+G376+G402</f>
        <v>268.01400000000001</v>
      </c>
      <c r="H324" s="5">
        <f t="shared" si="100"/>
        <v>0</v>
      </c>
      <c r="I324" s="30">
        <f t="shared" si="100"/>
        <v>0</v>
      </c>
      <c r="J324" s="5">
        <f>SUM(K324:M324)</f>
        <v>244.57099999999997</v>
      </c>
      <c r="K324" s="30">
        <f t="shared" ref="K324:M324" si="101">K350+K376+K402</f>
        <v>244.57099999999997</v>
      </c>
      <c r="L324" s="30">
        <f t="shared" si="101"/>
        <v>0</v>
      </c>
      <c r="M324" s="30">
        <f t="shared" si="101"/>
        <v>0</v>
      </c>
      <c r="N324" s="5">
        <f t="shared" si="81"/>
        <v>21141.627999999997</v>
      </c>
      <c r="O324" s="5">
        <f t="shared" si="82"/>
        <v>21118.176069999998</v>
      </c>
      <c r="P324" s="2">
        <f t="shared" si="83"/>
        <v>20.873605069999996</v>
      </c>
    </row>
    <row r="325" spans="1:16" ht="18.75" customHeight="1" x14ac:dyDescent="0.3">
      <c r="A325" s="7">
        <v>2120</v>
      </c>
      <c r="B325" s="38"/>
      <c r="C325" s="38"/>
      <c r="D325" s="5">
        <f t="shared" ref="D325:E325" si="102">D351+D377+D403</f>
        <v>4559.0720000000001</v>
      </c>
      <c r="E325" s="5">
        <f t="shared" si="102"/>
        <v>4559.0648100000008</v>
      </c>
      <c r="F325" s="5">
        <f t="shared" ref="F325:F341" si="103">SUM(G325:I325)</f>
        <v>58.963000000000001</v>
      </c>
      <c r="G325" s="5">
        <f t="shared" ref="G325:I325" si="104">G351+G377+G403</f>
        <v>58.963000000000001</v>
      </c>
      <c r="H325" s="5">
        <f t="shared" si="104"/>
        <v>0</v>
      </c>
      <c r="I325" s="30">
        <f t="shared" si="104"/>
        <v>0</v>
      </c>
      <c r="J325" s="5">
        <f t="shared" ref="J325:J341" si="105">SUM(K325:M325)</f>
        <v>53.805999999999997</v>
      </c>
      <c r="K325" s="30">
        <f t="shared" ref="K325:M325" si="106">K351+K377+K403</f>
        <v>53.805999999999997</v>
      </c>
      <c r="L325" s="30">
        <f t="shared" si="106"/>
        <v>0</v>
      </c>
      <c r="M325" s="30">
        <f t="shared" si="106"/>
        <v>0</v>
      </c>
      <c r="N325" s="5">
        <f t="shared" ref="N325:N341" si="107">D325+F325</f>
        <v>4618.0349999999999</v>
      </c>
      <c r="O325" s="5">
        <f t="shared" ref="O325:O341" si="108">E325+J325</f>
        <v>4612.8708100000003</v>
      </c>
      <c r="P325" s="2">
        <f t="shared" si="83"/>
        <v>4.5590648100000006</v>
      </c>
    </row>
    <row r="326" spans="1:16" ht="18.75" customHeight="1" x14ac:dyDescent="0.3">
      <c r="A326" s="7">
        <v>2210</v>
      </c>
      <c r="B326" s="38"/>
      <c r="C326" s="38"/>
      <c r="D326" s="5">
        <f t="shared" ref="D326:E326" si="109">D352+D378+D404</f>
        <v>806.28099999999995</v>
      </c>
      <c r="E326" s="5">
        <f t="shared" si="109"/>
        <v>806.27952000000005</v>
      </c>
      <c r="F326" s="5">
        <f t="shared" si="103"/>
        <v>0</v>
      </c>
      <c r="G326" s="5">
        <f t="shared" ref="G326:I326" si="110">G352+G378+G404</f>
        <v>0</v>
      </c>
      <c r="H326" s="5">
        <f t="shared" si="110"/>
        <v>0</v>
      </c>
      <c r="I326" s="30">
        <f t="shared" si="110"/>
        <v>0</v>
      </c>
      <c r="J326" s="5">
        <f t="shared" si="105"/>
        <v>0</v>
      </c>
      <c r="K326" s="30">
        <f t="shared" ref="K326:M326" si="111">K352+K378+K404</f>
        <v>0</v>
      </c>
      <c r="L326" s="30">
        <f t="shared" si="111"/>
        <v>0</v>
      </c>
      <c r="M326" s="30">
        <f t="shared" si="111"/>
        <v>0</v>
      </c>
      <c r="N326" s="5">
        <f t="shared" si="107"/>
        <v>806.28099999999995</v>
      </c>
      <c r="O326" s="5">
        <f t="shared" si="108"/>
        <v>806.27952000000005</v>
      </c>
      <c r="P326" s="2">
        <f t="shared" si="83"/>
        <v>0.80627952000000003</v>
      </c>
    </row>
    <row r="327" spans="1:16" ht="18.75" customHeight="1" x14ac:dyDescent="0.3">
      <c r="A327" s="7">
        <v>2220</v>
      </c>
      <c r="B327" s="38"/>
      <c r="C327" s="38"/>
      <c r="D327" s="5">
        <f t="shared" ref="D327:E327" si="112">D353+D379+D405</f>
        <v>0</v>
      </c>
      <c r="E327" s="5">
        <f t="shared" si="112"/>
        <v>0</v>
      </c>
      <c r="F327" s="5">
        <f t="shared" si="103"/>
        <v>0</v>
      </c>
      <c r="G327" s="5">
        <f t="shared" ref="G327:I327" si="113">G353+G379+G405</f>
        <v>0</v>
      </c>
      <c r="H327" s="5">
        <f t="shared" si="113"/>
        <v>0</v>
      </c>
      <c r="I327" s="30">
        <f t="shared" si="113"/>
        <v>0</v>
      </c>
      <c r="J327" s="5">
        <f t="shared" si="105"/>
        <v>0</v>
      </c>
      <c r="K327" s="30">
        <f t="shared" ref="K327:M327" si="114">K353+K379+K405</f>
        <v>0</v>
      </c>
      <c r="L327" s="30">
        <f t="shared" si="114"/>
        <v>0</v>
      </c>
      <c r="M327" s="30">
        <f t="shared" si="114"/>
        <v>0</v>
      </c>
      <c r="N327" s="5">
        <f t="shared" si="107"/>
        <v>0</v>
      </c>
      <c r="O327" s="5">
        <f t="shared" si="108"/>
        <v>0</v>
      </c>
      <c r="P327" s="2">
        <f t="shared" si="83"/>
        <v>0</v>
      </c>
    </row>
    <row r="328" spans="1:16" ht="18.75" customHeight="1" x14ac:dyDescent="0.3">
      <c r="A328" s="7">
        <v>2230</v>
      </c>
      <c r="B328" s="38"/>
      <c r="C328" s="38"/>
      <c r="D328" s="5">
        <f t="shared" ref="D328:E328" si="115">D354+D380+D406</f>
        <v>0</v>
      </c>
      <c r="E328" s="5">
        <f t="shared" si="115"/>
        <v>0</v>
      </c>
      <c r="F328" s="5">
        <f t="shared" si="103"/>
        <v>0</v>
      </c>
      <c r="G328" s="5">
        <f t="shared" ref="G328:I328" si="116">G354+G380+G406</f>
        <v>0</v>
      </c>
      <c r="H328" s="5">
        <f t="shared" si="116"/>
        <v>0</v>
      </c>
      <c r="I328" s="30">
        <f t="shared" si="116"/>
        <v>0</v>
      </c>
      <c r="J328" s="5">
        <f t="shared" si="105"/>
        <v>0</v>
      </c>
      <c r="K328" s="30">
        <f t="shared" ref="K328:M328" si="117">K354+K380+K406</f>
        <v>0</v>
      </c>
      <c r="L328" s="30">
        <f t="shared" si="117"/>
        <v>0</v>
      </c>
      <c r="M328" s="30">
        <f t="shared" si="117"/>
        <v>0</v>
      </c>
      <c r="N328" s="5">
        <f t="shared" si="107"/>
        <v>0</v>
      </c>
      <c r="O328" s="5">
        <f t="shared" si="108"/>
        <v>0</v>
      </c>
      <c r="P328" s="2">
        <f t="shared" si="83"/>
        <v>0</v>
      </c>
    </row>
    <row r="329" spans="1:16" ht="18.75" customHeight="1" x14ac:dyDescent="0.3">
      <c r="A329" s="7">
        <v>2240</v>
      </c>
      <c r="B329" s="38"/>
      <c r="C329" s="38"/>
      <c r="D329" s="5">
        <f t="shared" ref="D329:E329" si="118">D355+D381+D407</f>
        <v>403.233</v>
      </c>
      <c r="E329" s="5">
        <f t="shared" si="118"/>
        <v>402.92415</v>
      </c>
      <c r="F329" s="5">
        <f t="shared" si="103"/>
        <v>0</v>
      </c>
      <c r="G329" s="5">
        <f t="shared" ref="G329:I329" si="119">G355+G381+G407</f>
        <v>0</v>
      </c>
      <c r="H329" s="5">
        <f t="shared" si="119"/>
        <v>0</v>
      </c>
      <c r="I329" s="30">
        <f t="shared" si="119"/>
        <v>0</v>
      </c>
      <c r="J329" s="5">
        <f t="shared" si="105"/>
        <v>0</v>
      </c>
      <c r="K329" s="30">
        <f t="shared" ref="K329:M329" si="120">K355+K381+K407</f>
        <v>0</v>
      </c>
      <c r="L329" s="30">
        <f t="shared" si="120"/>
        <v>0</v>
      </c>
      <c r="M329" s="30">
        <f t="shared" si="120"/>
        <v>0</v>
      </c>
      <c r="N329" s="5">
        <f t="shared" si="107"/>
        <v>403.233</v>
      </c>
      <c r="O329" s="5">
        <f t="shared" si="108"/>
        <v>402.92415</v>
      </c>
      <c r="P329" s="2">
        <f t="shared" si="83"/>
        <v>0.40292414999999998</v>
      </c>
    </row>
    <row r="330" spans="1:16" ht="18.75" customHeight="1" x14ac:dyDescent="0.3">
      <c r="A330" s="7">
        <v>2250</v>
      </c>
      <c r="B330" s="38"/>
      <c r="C330" s="38"/>
      <c r="D330" s="5">
        <f t="shared" ref="D330:E330" si="121">D356+D382+D408</f>
        <v>12.86</v>
      </c>
      <c r="E330" s="5">
        <f t="shared" si="121"/>
        <v>12.856</v>
      </c>
      <c r="F330" s="5">
        <f t="shared" si="103"/>
        <v>0</v>
      </c>
      <c r="G330" s="5">
        <f t="shared" ref="G330:I330" si="122">G356+G382+G408</f>
        <v>0</v>
      </c>
      <c r="H330" s="5">
        <f t="shared" si="122"/>
        <v>0</v>
      </c>
      <c r="I330" s="30">
        <f t="shared" si="122"/>
        <v>0</v>
      </c>
      <c r="J330" s="5">
        <f t="shared" si="105"/>
        <v>0</v>
      </c>
      <c r="K330" s="30">
        <f t="shared" ref="K330:M330" si="123">K356+K382+K408</f>
        <v>0</v>
      </c>
      <c r="L330" s="30">
        <f t="shared" si="123"/>
        <v>0</v>
      </c>
      <c r="M330" s="30">
        <f t="shared" si="123"/>
        <v>0</v>
      </c>
      <c r="N330" s="5">
        <f t="shared" si="107"/>
        <v>12.86</v>
      </c>
      <c r="O330" s="5">
        <f t="shared" si="108"/>
        <v>12.856</v>
      </c>
      <c r="P330" s="2">
        <f t="shared" ref="P330:P393" si="124">E330/1000</f>
        <v>1.2855999999999999E-2</v>
      </c>
    </row>
    <row r="331" spans="1:16" ht="18.75" customHeight="1" x14ac:dyDescent="0.3">
      <c r="A331" s="7">
        <v>2271</v>
      </c>
      <c r="B331" s="38"/>
      <c r="C331" s="38"/>
      <c r="D331" s="5">
        <f t="shared" ref="D331:E331" si="125">D357+D383+D409</f>
        <v>67.631</v>
      </c>
      <c r="E331" s="5">
        <f t="shared" si="125"/>
        <v>67.629960000000011</v>
      </c>
      <c r="F331" s="5">
        <f t="shared" si="103"/>
        <v>0</v>
      </c>
      <c r="G331" s="5">
        <f t="shared" ref="G331:I331" si="126">G357+G383+G409</f>
        <v>0</v>
      </c>
      <c r="H331" s="5">
        <f t="shared" si="126"/>
        <v>0</v>
      </c>
      <c r="I331" s="30">
        <f t="shared" si="126"/>
        <v>0</v>
      </c>
      <c r="J331" s="5">
        <f t="shared" si="105"/>
        <v>0</v>
      </c>
      <c r="K331" s="30">
        <f t="shared" ref="K331:M331" si="127">K357+K383+K409</f>
        <v>0</v>
      </c>
      <c r="L331" s="30">
        <f t="shared" si="127"/>
        <v>0</v>
      </c>
      <c r="M331" s="30">
        <f t="shared" si="127"/>
        <v>0</v>
      </c>
      <c r="N331" s="5">
        <f t="shared" si="107"/>
        <v>67.631</v>
      </c>
      <c r="O331" s="5">
        <f t="shared" si="108"/>
        <v>67.629960000000011</v>
      </c>
      <c r="P331" s="2">
        <f t="shared" si="124"/>
        <v>6.7629960000000017E-2</v>
      </c>
    </row>
    <row r="332" spans="1:16" ht="18.75" customHeight="1" x14ac:dyDescent="0.3">
      <c r="A332" s="7">
        <v>2272</v>
      </c>
      <c r="B332" s="38"/>
      <c r="C332" s="38"/>
      <c r="D332" s="5">
        <f t="shared" ref="D332:E332" si="128">D358+D384+D410</f>
        <v>10.882999999999999</v>
      </c>
      <c r="E332" s="5">
        <f t="shared" si="128"/>
        <v>10.881080000000001</v>
      </c>
      <c r="F332" s="5">
        <f t="shared" si="103"/>
        <v>0</v>
      </c>
      <c r="G332" s="5">
        <f t="shared" ref="G332:I332" si="129">G358+G384+G410</f>
        <v>0</v>
      </c>
      <c r="H332" s="5">
        <f t="shared" si="129"/>
        <v>0</v>
      </c>
      <c r="I332" s="30">
        <f t="shared" si="129"/>
        <v>0</v>
      </c>
      <c r="J332" s="5">
        <f t="shared" si="105"/>
        <v>0</v>
      </c>
      <c r="K332" s="30">
        <f t="shared" ref="K332:M332" si="130">K358+K384+K410</f>
        <v>0</v>
      </c>
      <c r="L332" s="30">
        <f t="shared" si="130"/>
        <v>0</v>
      </c>
      <c r="M332" s="30">
        <f t="shared" si="130"/>
        <v>0</v>
      </c>
      <c r="N332" s="5">
        <f t="shared" si="107"/>
        <v>10.882999999999999</v>
      </c>
      <c r="O332" s="5">
        <f t="shared" si="108"/>
        <v>10.881080000000001</v>
      </c>
      <c r="P332" s="2">
        <f t="shared" si="124"/>
        <v>1.0881080000000001E-2</v>
      </c>
    </row>
    <row r="333" spans="1:16" ht="18.75" customHeight="1" x14ac:dyDescent="0.3">
      <c r="A333" s="7">
        <v>2273</v>
      </c>
      <c r="B333" s="38"/>
      <c r="C333" s="38"/>
      <c r="D333" s="5">
        <f t="shared" ref="D333:E333" si="131">D359+D385+D411</f>
        <v>279.45600000000002</v>
      </c>
      <c r="E333" s="5">
        <f t="shared" si="131"/>
        <v>279.45465000000002</v>
      </c>
      <c r="F333" s="5">
        <f t="shared" si="103"/>
        <v>0</v>
      </c>
      <c r="G333" s="5">
        <f t="shared" ref="G333:I333" si="132">G359+G385+G411</f>
        <v>0</v>
      </c>
      <c r="H333" s="5">
        <f t="shared" si="132"/>
        <v>0</v>
      </c>
      <c r="I333" s="30">
        <f t="shared" si="132"/>
        <v>0</v>
      </c>
      <c r="J333" s="5">
        <f t="shared" si="105"/>
        <v>0</v>
      </c>
      <c r="K333" s="30">
        <f t="shared" ref="K333:M333" si="133">K359+K385+K411</f>
        <v>0</v>
      </c>
      <c r="L333" s="30">
        <f t="shared" si="133"/>
        <v>0</v>
      </c>
      <c r="M333" s="30">
        <f t="shared" si="133"/>
        <v>0</v>
      </c>
      <c r="N333" s="5">
        <f t="shared" si="107"/>
        <v>279.45600000000002</v>
      </c>
      <c r="O333" s="5">
        <f t="shared" si="108"/>
        <v>279.45465000000002</v>
      </c>
      <c r="P333" s="2">
        <f t="shared" si="124"/>
        <v>0.27945465000000003</v>
      </c>
    </row>
    <row r="334" spans="1:16" ht="18.75" customHeight="1" x14ac:dyDescent="0.3">
      <c r="A334" s="7">
        <v>2274</v>
      </c>
      <c r="B334" s="38"/>
      <c r="C334" s="38"/>
      <c r="D334" s="5">
        <f t="shared" ref="D334:E334" si="134">D360+D386+D412</f>
        <v>0</v>
      </c>
      <c r="E334" s="5">
        <f t="shared" si="134"/>
        <v>0</v>
      </c>
      <c r="F334" s="5">
        <f t="shared" si="103"/>
        <v>0</v>
      </c>
      <c r="G334" s="5">
        <f t="shared" ref="G334:I334" si="135">G360+G386+G412</f>
        <v>0</v>
      </c>
      <c r="H334" s="5">
        <f t="shared" si="135"/>
        <v>0</v>
      </c>
      <c r="I334" s="30">
        <f t="shared" si="135"/>
        <v>0</v>
      </c>
      <c r="J334" s="5">
        <f t="shared" si="105"/>
        <v>0</v>
      </c>
      <c r="K334" s="30">
        <f t="shared" ref="K334:M334" si="136">K360+K386+K412</f>
        <v>0</v>
      </c>
      <c r="L334" s="30">
        <f t="shared" si="136"/>
        <v>0</v>
      </c>
      <c r="M334" s="30">
        <f t="shared" si="136"/>
        <v>0</v>
      </c>
      <c r="N334" s="5">
        <f t="shared" si="107"/>
        <v>0</v>
      </c>
      <c r="O334" s="5">
        <f t="shared" si="108"/>
        <v>0</v>
      </c>
      <c r="P334" s="2">
        <f t="shared" si="124"/>
        <v>0</v>
      </c>
    </row>
    <row r="335" spans="1:16" ht="18.75" customHeight="1" x14ac:dyDescent="0.3">
      <c r="A335" s="7">
        <v>2275</v>
      </c>
      <c r="B335" s="38"/>
      <c r="C335" s="38"/>
      <c r="D335" s="5">
        <f t="shared" ref="D335:E335" si="137">D361+D387+D413</f>
        <v>0</v>
      </c>
      <c r="E335" s="5">
        <f t="shared" si="137"/>
        <v>0</v>
      </c>
      <c r="F335" s="5">
        <f t="shared" si="103"/>
        <v>0</v>
      </c>
      <c r="G335" s="5">
        <f t="shared" ref="G335:I335" si="138">G361+G387+G413</f>
        <v>0</v>
      </c>
      <c r="H335" s="5">
        <f t="shared" si="138"/>
        <v>0</v>
      </c>
      <c r="I335" s="30">
        <f t="shared" si="138"/>
        <v>0</v>
      </c>
      <c r="J335" s="5">
        <f t="shared" si="105"/>
        <v>0</v>
      </c>
      <c r="K335" s="30">
        <f t="shared" ref="K335:M335" si="139">K361+K387+K413</f>
        <v>0</v>
      </c>
      <c r="L335" s="30">
        <f t="shared" si="139"/>
        <v>0</v>
      </c>
      <c r="M335" s="30">
        <f t="shared" si="139"/>
        <v>0</v>
      </c>
      <c r="N335" s="5">
        <f t="shared" si="107"/>
        <v>0</v>
      </c>
      <c r="O335" s="5">
        <f t="shared" si="108"/>
        <v>0</v>
      </c>
      <c r="P335" s="2">
        <f t="shared" si="124"/>
        <v>0</v>
      </c>
    </row>
    <row r="336" spans="1:16" ht="18.75" customHeight="1" x14ac:dyDescent="0.3">
      <c r="A336" s="7">
        <v>2276</v>
      </c>
      <c r="B336" s="38"/>
      <c r="C336" s="38"/>
      <c r="D336" s="5">
        <f t="shared" ref="D336:E336" si="140">D362+D388+D414</f>
        <v>0</v>
      </c>
      <c r="E336" s="5">
        <f t="shared" si="140"/>
        <v>0</v>
      </c>
      <c r="F336" s="5">
        <f t="shared" si="103"/>
        <v>0</v>
      </c>
      <c r="G336" s="5">
        <f t="shared" ref="G336:I336" si="141">G362+G388+G414</f>
        <v>0</v>
      </c>
      <c r="H336" s="5">
        <f t="shared" si="141"/>
        <v>0</v>
      </c>
      <c r="I336" s="30">
        <f t="shared" si="141"/>
        <v>0</v>
      </c>
      <c r="J336" s="5">
        <f t="shared" si="105"/>
        <v>0</v>
      </c>
      <c r="K336" s="30">
        <f t="shared" ref="K336:M336" si="142">K362+K388+K414</f>
        <v>0</v>
      </c>
      <c r="L336" s="30">
        <f t="shared" si="142"/>
        <v>0</v>
      </c>
      <c r="M336" s="30">
        <f t="shared" si="142"/>
        <v>0</v>
      </c>
      <c r="N336" s="5">
        <f t="shared" si="107"/>
        <v>0</v>
      </c>
      <c r="O336" s="5">
        <f t="shared" si="108"/>
        <v>0</v>
      </c>
      <c r="P336" s="2">
        <f t="shared" si="124"/>
        <v>0</v>
      </c>
    </row>
    <row r="337" spans="1:17" ht="18.75" customHeight="1" x14ac:dyDescent="0.3">
      <c r="A337" s="7">
        <v>2282</v>
      </c>
      <c r="B337" s="38"/>
      <c r="C337" s="38"/>
      <c r="D337" s="5">
        <f t="shared" ref="D337:E337" si="143">D363+D389+D415</f>
        <v>21</v>
      </c>
      <c r="E337" s="5">
        <f t="shared" si="143"/>
        <v>21</v>
      </c>
      <c r="F337" s="5">
        <f t="shared" si="103"/>
        <v>0</v>
      </c>
      <c r="G337" s="5">
        <f t="shared" ref="G337:I337" si="144">G363+G389+G415</f>
        <v>0</v>
      </c>
      <c r="H337" s="5">
        <f t="shared" si="144"/>
        <v>0</v>
      </c>
      <c r="I337" s="30">
        <f t="shared" si="144"/>
        <v>0</v>
      </c>
      <c r="J337" s="5">
        <f t="shared" si="105"/>
        <v>0</v>
      </c>
      <c r="K337" s="30">
        <f t="shared" ref="K337:M337" si="145">K363+K389+K415</f>
        <v>0</v>
      </c>
      <c r="L337" s="30">
        <f t="shared" si="145"/>
        <v>0</v>
      </c>
      <c r="M337" s="30">
        <f t="shared" si="145"/>
        <v>0</v>
      </c>
      <c r="N337" s="5">
        <f t="shared" si="107"/>
        <v>21</v>
      </c>
      <c r="O337" s="5">
        <f t="shared" si="108"/>
        <v>21</v>
      </c>
      <c r="P337" s="2">
        <f t="shared" si="124"/>
        <v>2.1000000000000001E-2</v>
      </c>
    </row>
    <row r="338" spans="1:17" ht="18.75" customHeight="1" x14ac:dyDescent="0.3">
      <c r="A338" s="7">
        <v>2610</v>
      </c>
      <c r="B338" s="38"/>
      <c r="C338" s="38"/>
      <c r="D338" s="5">
        <f t="shared" ref="D338:E338" si="146">D364+D390+D416</f>
        <v>0</v>
      </c>
      <c r="E338" s="5">
        <f t="shared" si="146"/>
        <v>0</v>
      </c>
      <c r="F338" s="5">
        <f t="shared" si="103"/>
        <v>0</v>
      </c>
      <c r="G338" s="5">
        <f t="shared" ref="G338:I338" si="147">G364+G390+G416</f>
        <v>0</v>
      </c>
      <c r="H338" s="5">
        <f t="shared" si="147"/>
        <v>0</v>
      </c>
      <c r="I338" s="30">
        <f t="shared" si="147"/>
        <v>0</v>
      </c>
      <c r="J338" s="5">
        <f t="shared" si="105"/>
        <v>0</v>
      </c>
      <c r="K338" s="30">
        <f t="shared" ref="K338:M338" si="148">K364+K390+K416</f>
        <v>0</v>
      </c>
      <c r="L338" s="30">
        <f t="shared" si="148"/>
        <v>0</v>
      </c>
      <c r="M338" s="30">
        <f t="shared" si="148"/>
        <v>0</v>
      </c>
      <c r="N338" s="5">
        <f t="shared" si="107"/>
        <v>0</v>
      </c>
      <c r="O338" s="5">
        <f t="shared" si="108"/>
        <v>0</v>
      </c>
      <c r="P338" s="2">
        <f t="shared" si="124"/>
        <v>0</v>
      </c>
    </row>
    <row r="339" spans="1:17" ht="18.75" customHeight="1" x14ac:dyDescent="0.3">
      <c r="A339" s="7">
        <v>2720</v>
      </c>
      <c r="B339" s="38"/>
      <c r="C339" s="38"/>
      <c r="D339" s="5">
        <f t="shared" ref="D339:E339" si="149">D365+D391+D417</f>
        <v>0</v>
      </c>
      <c r="E339" s="5">
        <f t="shared" si="149"/>
        <v>0</v>
      </c>
      <c r="F339" s="5">
        <f t="shared" si="103"/>
        <v>0</v>
      </c>
      <c r="G339" s="5">
        <f t="shared" ref="G339:I339" si="150">G365+G391+G417</f>
        <v>0</v>
      </c>
      <c r="H339" s="5">
        <f t="shared" si="150"/>
        <v>0</v>
      </c>
      <c r="I339" s="30">
        <f t="shared" si="150"/>
        <v>0</v>
      </c>
      <c r="J339" s="5">
        <f t="shared" si="105"/>
        <v>0</v>
      </c>
      <c r="K339" s="30">
        <f t="shared" ref="K339:M339" si="151">K365+K391+K417</f>
        <v>0</v>
      </c>
      <c r="L339" s="30">
        <f t="shared" si="151"/>
        <v>0</v>
      </c>
      <c r="M339" s="30">
        <f t="shared" si="151"/>
        <v>0</v>
      </c>
      <c r="N339" s="5">
        <f t="shared" si="107"/>
        <v>0</v>
      </c>
      <c r="O339" s="5">
        <f t="shared" si="108"/>
        <v>0</v>
      </c>
      <c r="P339" s="2">
        <f t="shared" si="124"/>
        <v>0</v>
      </c>
    </row>
    <row r="340" spans="1:17" ht="18.75" customHeight="1" x14ac:dyDescent="0.3">
      <c r="A340" s="7">
        <v>2730</v>
      </c>
      <c r="B340" s="38"/>
      <c r="C340" s="38"/>
      <c r="D340" s="5">
        <f t="shared" ref="D340:E340" si="152">D366+D392+D418</f>
        <v>0</v>
      </c>
      <c r="E340" s="5">
        <f t="shared" si="152"/>
        <v>0</v>
      </c>
      <c r="F340" s="5">
        <f t="shared" si="103"/>
        <v>0</v>
      </c>
      <c r="G340" s="5">
        <f t="shared" ref="G340:I340" si="153">G366+G392+G418</f>
        <v>0</v>
      </c>
      <c r="H340" s="5">
        <f t="shared" si="153"/>
        <v>0</v>
      </c>
      <c r="I340" s="30">
        <f t="shared" si="153"/>
        <v>0</v>
      </c>
      <c r="J340" s="5">
        <f t="shared" si="105"/>
        <v>0</v>
      </c>
      <c r="K340" s="30">
        <f t="shared" ref="K340:M340" si="154">K366+K392+K418</f>
        <v>0</v>
      </c>
      <c r="L340" s="30">
        <f t="shared" si="154"/>
        <v>0</v>
      </c>
      <c r="M340" s="30">
        <f t="shared" si="154"/>
        <v>0</v>
      </c>
      <c r="N340" s="5">
        <f t="shared" si="107"/>
        <v>0</v>
      </c>
      <c r="O340" s="5">
        <f t="shared" si="108"/>
        <v>0</v>
      </c>
      <c r="P340" s="2">
        <f t="shared" si="124"/>
        <v>0</v>
      </c>
    </row>
    <row r="341" spans="1:17" ht="18.75" customHeight="1" x14ac:dyDescent="0.3">
      <c r="A341" s="7">
        <v>2800</v>
      </c>
      <c r="B341" s="38"/>
      <c r="C341" s="38"/>
      <c r="D341" s="5">
        <f t="shared" ref="D341:E341" si="155">D367+D393+D419</f>
        <v>0</v>
      </c>
      <c r="E341" s="5">
        <f t="shared" si="155"/>
        <v>0</v>
      </c>
      <c r="F341" s="5">
        <f t="shared" si="103"/>
        <v>0</v>
      </c>
      <c r="G341" s="5">
        <f t="shared" ref="G341:I341" si="156">G367+G393+G419</f>
        <v>0</v>
      </c>
      <c r="H341" s="5">
        <f t="shared" si="156"/>
        <v>0</v>
      </c>
      <c r="I341" s="30">
        <f t="shared" si="156"/>
        <v>0</v>
      </c>
      <c r="J341" s="5">
        <f t="shared" si="105"/>
        <v>0</v>
      </c>
      <c r="K341" s="30">
        <f t="shared" ref="K341:M341" si="157">K367+K393+K419</f>
        <v>0</v>
      </c>
      <c r="L341" s="30">
        <f t="shared" si="157"/>
        <v>0</v>
      </c>
      <c r="M341" s="30">
        <f t="shared" si="157"/>
        <v>0</v>
      </c>
      <c r="N341" s="5">
        <f t="shared" si="107"/>
        <v>0</v>
      </c>
      <c r="O341" s="5">
        <f t="shared" si="108"/>
        <v>0</v>
      </c>
      <c r="P341" s="2">
        <f t="shared" si="124"/>
        <v>0</v>
      </c>
      <c r="Q341" s="19"/>
    </row>
    <row r="342" spans="1:17" ht="18.75" customHeight="1" x14ac:dyDescent="0.3">
      <c r="A342" s="22" t="s">
        <v>9</v>
      </c>
      <c r="B342" s="38"/>
      <c r="C342" s="38"/>
      <c r="D342" s="9">
        <f t="shared" ref="D342:M342" si="158">SUM(D343:D347)</f>
        <v>0</v>
      </c>
      <c r="E342" s="9">
        <f t="shared" si="158"/>
        <v>0</v>
      </c>
      <c r="F342" s="9">
        <f t="shared" si="158"/>
        <v>239.99700000000001</v>
      </c>
      <c r="G342" s="9">
        <f t="shared" si="158"/>
        <v>0</v>
      </c>
      <c r="H342" s="9">
        <f t="shared" si="158"/>
        <v>0</v>
      </c>
      <c r="I342" s="29">
        <f>SUM(I343:I347)</f>
        <v>239.99700000000001</v>
      </c>
      <c r="J342" s="9">
        <f t="shared" si="158"/>
        <v>239.99700000000001</v>
      </c>
      <c r="K342" s="29">
        <f t="shared" si="158"/>
        <v>0</v>
      </c>
      <c r="L342" s="29">
        <f t="shared" si="158"/>
        <v>0</v>
      </c>
      <c r="M342" s="29">
        <f t="shared" si="158"/>
        <v>239.99700000000001</v>
      </c>
      <c r="N342" s="9">
        <f t="shared" ref="N342:N471" si="159">D342+F342</f>
        <v>239.99700000000001</v>
      </c>
      <c r="O342" s="9">
        <f t="shared" ref="O342:O471" si="160">E342+J342</f>
        <v>239.99700000000001</v>
      </c>
      <c r="P342" s="2">
        <f t="shared" si="124"/>
        <v>0</v>
      </c>
    </row>
    <row r="343" spans="1:17" s="4" customFormat="1" ht="18.75" customHeight="1" x14ac:dyDescent="0.3">
      <c r="A343" s="7">
        <v>3110</v>
      </c>
      <c r="B343" s="38"/>
      <c r="C343" s="38"/>
      <c r="D343" s="5">
        <f t="shared" ref="D343:E343" si="161">D369+D395+D421</f>
        <v>0</v>
      </c>
      <c r="E343" s="5">
        <f t="shared" si="161"/>
        <v>0</v>
      </c>
      <c r="F343" s="5">
        <f t="shared" ref="F343:F347" si="162">SUM(G343:I343)</f>
        <v>239.99700000000001</v>
      </c>
      <c r="G343" s="5">
        <f t="shared" ref="G343:I343" si="163">G369+G395+G421</f>
        <v>0</v>
      </c>
      <c r="H343" s="5">
        <f t="shared" si="163"/>
        <v>0</v>
      </c>
      <c r="I343" s="30">
        <f t="shared" si="163"/>
        <v>239.99700000000001</v>
      </c>
      <c r="J343" s="5">
        <f t="shared" ref="J343:J347" si="164">SUM(K343:M343)</f>
        <v>239.99700000000001</v>
      </c>
      <c r="K343" s="30">
        <f t="shared" ref="K343:M343" si="165">K369+K395+K421</f>
        <v>0</v>
      </c>
      <c r="L343" s="30">
        <f t="shared" si="165"/>
        <v>0</v>
      </c>
      <c r="M343" s="30">
        <f t="shared" si="165"/>
        <v>239.99700000000001</v>
      </c>
      <c r="N343" s="5">
        <f t="shared" si="159"/>
        <v>239.99700000000001</v>
      </c>
      <c r="O343" s="5">
        <f t="shared" si="160"/>
        <v>239.99700000000001</v>
      </c>
      <c r="P343" s="2">
        <f t="shared" si="124"/>
        <v>0</v>
      </c>
    </row>
    <row r="344" spans="1:17" s="4" customFormat="1" ht="18.75" customHeight="1" x14ac:dyDescent="0.3">
      <c r="A344" s="7">
        <v>3122</v>
      </c>
      <c r="B344" s="38"/>
      <c r="C344" s="38"/>
      <c r="D344" s="5">
        <f t="shared" ref="D344:E344" si="166">D370+D396+D422</f>
        <v>0</v>
      </c>
      <c r="E344" s="5">
        <f t="shared" si="166"/>
        <v>0</v>
      </c>
      <c r="F344" s="5">
        <f t="shared" si="162"/>
        <v>0</v>
      </c>
      <c r="G344" s="5">
        <f t="shared" ref="G344:I344" si="167">G370+G396+G422</f>
        <v>0</v>
      </c>
      <c r="H344" s="5">
        <f t="shared" si="167"/>
        <v>0</v>
      </c>
      <c r="I344" s="30">
        <f t="shared" si="167"/>
        <v>0</v>
      </c>
      <c r="J344" s="5">
        <f t="shared" si="164"/>
        <v>0</v>
      </c>
      <c r="K344" s="30">
        <f t="shared" ref="K344:M344" si="168">K370+K396+K422</f>
        <v>0</v>
      </c>
      <c r="L344" s="30">
        <f t="shared" si="168"/>
        <v>0</v>
      </c>
      <c r="M344" s="30">
        <f t="shared" si="168"/>
        <v>0</v>
      </c>
      <c r="N344" s="5">
        <f t="shared" si="159"/>
        <v>0</v>
      </c>
      <c r="O344" s="5">
        <f t="shared" si="160"/>
        <v>0</v>
      </c>
      <c r="P344" s="2">
        <f t="shared" si="124"/>
        <v>0</v>
      </c>
    </row>
    <row r="345" spans="1:17" s="4" customFormat="1" ht="18.75" customHeight="1" x14ac:dyDescent="0.3">
      <c r="A345" s="7">
        <v>3132</v>
      </c>
      <c r="B345" s="38"/>
      <c r="C345" s="38"/>
      <c r="D345" s="5">
        <f t="shared" ref="D345:E345" si="169">D371+D397+D423</f>
        <v>0</v>
      </c>
      <c r="E345" s="5">
        <f t="shared" si="169"/>
        <v>0</v>
      </c>
      <c r="F345" s="5">
        <f t="shared" si="162"/>
        <v>0</v>
      </c>
      <c r="G345" s="5">
        <f t="shared" ref="G345:I345" si="170">G371+G397+G423</f>
        <v>0</v>
      </c>
      <c r="H345" s="5">
        <f t="shared" si="170"/>
        <v>0</v>
      </c>
      <c r="I345" s="30">
        <f t="shared" si="170"/>
        <v>0</v>
      </c>
      <c r="J345" s="5">
        <f t="shared" si="164"/>
        <v>0</v>
      </c>
      <c r="K345" s="30">
        <f t="shared" ref="K345:M345" si="171">K371+K397+K423</f>
        <v>0</v>
      </c>
      <c r="L345" s="30">
        <f t="shared" si="171"/>
        <v>0</v>
      </c>
      <c r="M345" s="30">
        <f t="shared" si="171"/>
        <v>0</v>
      </c>
      <c r="N345" s="5">
        <f t="shared" si="159"/>
        <v>0</v>
      </c>
      <c r="O345" s="5">
        <f t="shared" si="160"/>
        <v>0</v>
      </c>
      <c r="P345" s="2">
        <f t="shared" si="124"/>
        <v>0</v>
      </c>
    </row>
    <row r="346" spans="1:17" s="4" customFormat="1" ht="18.75" customHeight="1" x14ac:dyDescent="0.3">
      <c r="A346" s="7">
        <v>3142</v>
      </c>
      <c r="B346" s="38"/>
      <c r="C346" s="38"/>
      <c r="D346" s="5">
        <f t="shared" ref="D346:E346" si="172">D372+D398+D424</f>
        <v>0</v>
      </c>
      <c r="E346" s="5">
        <f t="shared" si="172"/>
        <v>0</v>
      </c>
      <c r="F346" s="5">
        <f t="shared" si="162"/>
        <v>0</v>
      </c>
      <c r="G346" s="5">
        <f t="shared" ref="G346:I346" si="173">G372+G398+G424</f>
        <v>0</v>
      </c>
      <c r="H346" s="5">
        <f t="shared" si="173"/>
        <v>0</v>
      </c>
      <c r="I346" s="30">
        <f t="shared" si="173"/>
        <v>0</v>
      </c>
      <c r="J346" s="5">
        <f t="shared" si="164"/>
        <v>0</v>
      </c>
      <c r="K346" s="30">
        <f t="shared" ref="K346:M346" si="174">K372+K398+K424</f>
        <v>0</v>
      </c>
      <c r="L346" s="30">
        <f t="shared" si="174"/>
        <v>0</v>
      </c>
      <c r="M346" s="30">
        <f t="shared" si="174"/>
        <v>0</v>
      </c>
      <c r="N346" s="5">
        <f t="shared" si="159"/>
        <v>0</v>
      </c>
      <c r="O346" s="5">
        <f t="shared" si="160"/>
        <v>0</v>
      </c>
      <c r="P346" s="2">
        <f t="shared" si="124"/>
        <v>0</v>
      </c>
    </row>
    <row r="347" spans="1:17" s="4" customFormat="1" ht="18.75" customHeight="1" x14ac:dyDescent="0.3">
      <c r="A347" s="7"/>
      <c r="B347" s="38"/>
      <c r="C347" s="38"/>
      <c r="D347" s="5">
        <f t="shared" ref="D347:E347" si="175">D373+D399+D425</f>
        <v>0</v>
      </c>
      <c r="E347" s="5">
        <f t="shared" si="175"/>
        <v>0</v>
      </c>
      <c r="F347" s="5">
        <f t="shared" si="162"/>
        <v>0</v>
      </c>
      <c r="G347" s="5">
        <f t="shared" ref="G347:I347" si="176">G373+G399+G425</f>
        <v>0</v>
      </c>
      <c r="H347" s="5">
        <f t="shared" si="176"/>
        <v>0</v>
      </c>
      <c r="I347" s="30">
        <f t="shared" si="176"/>
        <v>0</v>
      </c>
      <c r="J347" s="5">
        <f t="shared" si="164"/>
        <v>0</v>
      </c>
      <c r="K347" s="30">
        <f t="shared" ref="K347:M347" si="177">K373+K399+K425</f>
        <v>0</v>
      </c>
      <c r="L347" s="30">
        <f t="shared" si="177"/>
        <v>0</v>
      </c>
      <c r="M347" s="30">
        <f t="shared" si="177"/>
        <v>0</v>
      </c>
      <c r="N347" s="5">
        <f t="shared" si="159"/>
        <v>0</v>
      </c>
      <c r="O347" s="5">
        <f t="shared" si="160"/>
        <v>0</v>
      </c>
      <c r="P347" s="2">
        <f t="shared" si="124"/>
        <v>0</v>
      </c>
    </row>
    <row r="348" spans="1:17" s="36" customFormat="1" ht="49.7" customHeight="1" x14ac:dyDescent="0.3">
      <c r="A348" s="33" t="s">
        <v>102</v>
      </c>
      <c r="B348" s="33" t="s">
        <v>23</v>
      </c>
      <c r="C348" s="34" t="s">
        <v>27</v>
      </c>
      <c r="D348" s="35">
        <f t="shared" ref="D348" si="178">D349+D368</f>
        <v>303.41999999999996</v>
      </c>
      <c r="E348" s="35">
        <f t="shared" ref="E348" si="179">E349+E368</f>
        <v>303.41561999999999</v>
      </c>
      <c r="F348" s="35">
        <f t="shared" ref="F348" si="180">F349+F368</f>
        <v>0</v>
      </c>
      <c r="G348" s="35">
        <f t="shared" ref="G348" si="181">G349+G368</f>
        <v>0</v>
      </c>
      <c r="H348" s="35">
        <f t="shared" ref="H348" si="182">H349+H368</f>
        <v>0</v>
      </c>
      <c r="I348" s="35">
        <f t="shared" ref="I348" si="183">I349+I368</f>
        <v>0</v>
      </c>
      <c r="J348" s="35">
        <f t="shared" ref="J348" si="184">J349+J368</f>
        <v>0</v>
      </c>
      <c r="K348" s="35">
        <f t="shared" ref="K348" si="185">K349+K368</f>
        <v>0</v>
      </c>
      <c r="L348" s="35">
        <f t="shared" ref="L348" si="186">L349+L368</f>
        <v>0</v>
      </c>
      <c r="M348" s="35">
        <f t="shared" ref="M348" si="187">M349+M368</f>
        <v>0</v>
      </c>
      <c r="N348" s="35">
        <f t="shared" si="159"/>
        <v>303.41999999999996</v>
      </c>
      <c r="O348" s="35">
        <f t="shared" si="160"/>
        <v>303.41561999999999</v>
      </c>
      <c r="P348" s="36">
        <f t="shared" si="124"/>
        <v>0.30341562</v>
      </c>
    </row>
    <row r="349" spans="1:17" ht="18.75" customHeight="1" x14ac:dyDescent="0.3">
      <c r="A349" s="22" t="s">
        <v>8</v>
      </c>
      <c r="B349" s="38"/>
      <c r="C349" s="38"/>
      <c r="D349" s="9">
        <f t="shared" ref="D349" si="188">SUM(D350:D367)</f>
        <v>303.41999999999996</v>
      </c>
      <c r="E349" s="9">
        <f t="shared" ref="E349" si="189">SUM(E350:E367)</f>
        <v>303.41561999999999</v>
      </c>
      <c r="F349" s="9">
        <f t="shared" ref="F349" si="190">SUM(F350:F367)</f>
        <v>0</v>
      </c>
      <c r="G349" s="9">
        <f t="shared" ref="G349" si="191">SUM(G350:G367)</f>
        <v>0</v>
      </c>
      <c r="H349" s="9">
        <f t="shared" ref="H349" si="192">SUM(H350:H367)</f>
        <v>0</v>
      </c>
      <c r="I349" s="29">
        <f t="shared" ref="I349" si="193">SUM(I350:I367)</f>
        <v>0</v>
      </c>
      <c r="J349" s="9">
        <f t="shared" ref="J349" si="194">SUM(J350:J367)</f>
        <v>0</v>
      </c>
      <c r="K349" s="29">
        <f t="shared" ref="K349" si="195">SUM(K350:K367)</f>
        <v>0</v>
      </c>
      <c r="L349" s="29">
        <f t="shared" ref="L349" si="196">SUM(L350:L367)</f>
        <v>0</v>
      </c>
      <c r="M349" s="29">
        <f t="shared" ref="M349" si="197">SUM(M350:M367)</f>
        <v>0</v>
      </c>
      <c r="N349" s="9">
        <f t="shared" si="159"/>
        <v>303.41999999999996</v>
      </c>
      <c r="O349" s="9">
        <f t="shared" si="160"/>
        <v>303.41561999999999</v>
      </c>
      <c r="P349" s="2">
        <f t="shared" si="124"/>
        <v>0.30341562</v>
      </c>
    </row>
    <row r="350" spans="1:17" ht="18.75" customHeight="1" x14ac:dyDescent="0.3">
      <c r="A350" s="7">
        <v>2111</v>
      </c>
      <c r="B350" s="38"/>
      <c r="C350" s="38"/>
      <c r="D350" s="5">
        <v>247.17099999999999</v>
      </c>
      <c r="E350" s="5">
        <v>247.16926000000001</v>
      </c>
      <c r="F350" s="5">
        <f>SUM(G350:I350)</f>
        <v>0</v>
      </c>
      <c r="G350" s="5"/>
      <c r="H350" s="5"/>
      <c r="I350" s="30"/>
      <c r="J350" s="5">
        <f>SUM(K350:M350)</f>
        <v>0</v>
      </c>
      <c r="K350" s="30"/>
      <c r="L350" s="30"/>
      <c r="M350" s="30"/>
      <c r="N350" s="5">
        <f t="shared" si="159"/>
        <v>247.17099999999999</v>
      </c>
      <c r="O350" s="5">
        <f t="shared" si="160"/>
        <v>247.16926000000001</v>
      </c>
      <c r="P350" s="2">
        <f t="shared" si="124"/>
        <v>0.24716926</v>
      </c>
    </row>
    <row r="351" spans="1:17" ht="18.75" customHeight="1" x14ac:dyDescent="0.3">
      <c r="A351" s="7">
        <v>2120</v>
      </c>
      <c r="B351" s="38"/>
      <c r="C351" s="38"/>
      <c r="D351" s="5">
        <v>55.668999999999997</v>
      </c>
      <c r="E351" s="5">
        <v>55.666359999999997</v>
      </c>
      <c r="F351" s="5">
        <f t="shared" ref="F351:F367" si="198">SUM(G351:I351)</f>
        <v>0</v>
      </c>
      <c r="G351" s="5"/>
      <c r="H351" s="5"/>
      <c r="I351" s="30"/>
      <c r="J351" s="5">
        <f t="shared" ref="J351:J367" si="199">SUM(K351:M351)</f>
        <v>0</v>
      </c>
      <c r="K351" s="30"/>
      <c r="L351" s="30"/>
      <c r="M351" s="30"/>
      <c r="N351" s="5">
        <f t="shared" si="159"/>
        <v>55.668999999999997</v>
      </c>
      <c r="O351" s="5">
        <f t="shared" si="160"/>
        <v>55.666359999999997</v>
      </c>
      <c r="P351" s="2">
        <f t="shared" si="124"/>
        <v>5.5666359999999998E-2</v>
      </c>
    </row>
    <row r="352" spans="1:17" ht="18.75" customHeight="1" x14ac:dyDescent="0.3">
      <c r="A352" s="7">
        <v>2210</v>
      </c>
      <c r="B352" s="38"/>
      <c r="C352" s="38"/>
      <c r="D352" s="5"/>
      <c r="E352" s="5"/>
      <c r="F352" s="5">
        <f t="shared" si="198"/>
        <v>0</v>
      </c>
      <c r="G352" s="5"/>
      <c r="H352" s="5"/>
      <c r="I352" s="30"/>
      <c r="J352" s="5">
        <f t="shared" si="199"/>
        <v>0</v>
      </c>
      <c r="K352" s="30"/>
      <c r="L352" s="30"/>
      <c r="M352" s="30"/>
      <c r="N352" s="5">
        <f t="shared" si="159"/>
        <v>0</v>
      </c>
      <c r="O352" s="5">
        <f t="shared" si="160"/>
        <v>0</v>
      </c>
      <c r="P352" s="2">
        <f t="shared" si="124"/>
        <v>0</v>
      </c>
    </row>
    <row r="353" spans="1:17" ht="18.75" customHeight="1" x14ac:dyDescent="0.3">
      <c r="A353" s="7">
        <v>2220</v>
      </c>
      <c r="B353" s="38"/>
      <c r="C353" s="38"/>
      <c r="D353" s="5"/>
      <c r="E353" s="5"/>
      <c r="F353" s="5">
        <f t="shared" si="198"/>
        <v>0</v>
      </c>
      <c r="G353" s="5"/>
      <c r="H353" s="5"/>
      <c r="I353" s="30"/>
      <c r="J353" s="5">
        <f t="shared" si="199"/>
        <v>0</v>
      </c>
      <c r="K353" s="30"/>
      <c r="L353" s="30"/>
      <c r="M353" s="30"/>
      <c r="N353" s="5">
        <f t="shared" si="159"/>
        <v>0</v>
      </c>
      <c r="O353" s="5">
        <f t="shared" si="160"/>
        <v>0</v>
      </c>
      <c r="P353" s="2">
        <f t="shared" si="124"/>
        <v>0</v>
      </c>
    </row>
    <row r="354" spans="1:17" ht="18.75" customHeight="1" x14ac:dyDescent="0.3">
      <c r="A354" s="7">
        <v>2230</v>
      </c>
      <c r="B354" s="38"/>
      <c r="C354" s="38"/>
      <c r="D354" s="5"/>
      <c r="E354" s="5"/>
      <c r="F354" s="5">
        <f t="shared" si="198"/>
        <v>0</v>
      </c>
      <c r="G354" s="5"/>
      <c r="H354" s="5"/>
      <c r="I354" s="30"/>
      <c r="J354" s="5">
        <f t="shared" si="199"/>
        <v>0</v>
      </c>
      <c r="K354" s="30"/>
      <c r="L354" s="30"/>
      <c r="M354" s="30"/>
      <c r="N354" s="5">
        <f t="shared" si="159"/>
        <v>0</v>
      </c>
      <c r="O354" s="5">
        <f t="shared" si="160"/>
        <v>0</v>
      </c>
      <c r="P354" s="2">
        <f t="shared" si="124"/>
        <v>0</v>
      </c>
    </row>
    <row r="355" spans="1:17" ht="18.75" customHeight="1" x14ac:dyDescent="0.3">
      <c r="A355" s="7">
        <v>2240</v>
      </c>
      <c r="B355" s="38"/>
      <c r="C355" s="38"/>
      <c r="D355" s="5"/>
      <c r="E355" s="5"/>
      <c r="F355" s="5">
        <f t="shared" si="198"/>
        <v>0</v>
      </c>
      <c r="G355" s="5"/>
      <c r="H355" s="5"/>
      <c r="I355" s="30"/>
      <c r="J355" s="5">
        <f t="shared" si="199"/>
        <v>0</v>
      </c>
      <c r="K355" s="30"/>
      <c r="L355" s="30"/>
      <c r="M355" s="30"/>
      <c r="N355" s="5">
        <f t="shared" si="159"/>
        <v>0</v>
      </c>
      <c r="O355" s="5">
        <f t="shared" si="160"/>
        <v>0</v>
      </c>
      <c r="P355" s="2">
        <f t="shared" si="124"/>
        <v>0</v>
      </c>
    </row>
    <row r="356" spans="1:17" ht="18.75" customHeight="1" x14ac:dyDescent="0.3">
      <c r="A356" s="7">
        <v>2250</v>
      </c>
      <c r="B356" s="38"/>
      <c r="C356" s="38"/>
      <c r="D356" s="5">
        <v>0.57999999999999996</v>
      </c>
      <c r="E356" s="5">
        <v>0.57999999999999996</v>
      </c>
      <c r="F356" s="5">
        <f t="shared" si="198"/>
        <v>0</v>
      </c>
      <c r="G356" s="5"/>
      <c r="H356" s="5"/>
      <c r="I356" s="30"/>
      <c r="J356" s="5">
        <f t="shared" si="199"/>
        <v>0</v>
      </c>
      <c r="K356" s="30"/>
      <c r="L356" s="30"/>
      <c r="M356" s="30"/>
      <c r="N356" s="5">
        <f t="shared" ref="N356:N381" si="200">D356+F356</f>
        <v>0.57999999999999996</v>
      </c>
      <c r="O356" s="5">
        <f t="shared" ref="O356:O381" si="201">E356+J356</f>
        <v>0.57999999999999996</v>
      </c>
      <c r="P356" s="2">
        <f t="shared" si="124"/>
        <v>5.8E-4</v>
      </c>
    </row>
    <row r="357" spans="1:17" ht="18.75" hidden="1" customHeight="1" x14ac:dyDescent="0.3">
      <c r="A357" s="7">
        <v>2271</v>
      </c>
      <c r="B357" s="38"/>
      <c r="C357" s="38"/>
      <c r="D357" s="5"/>
      <c r="E357" s="5"/>
      <c r="F357" s="5">
        <f t="shared" si="198"/>
        <v>0</v>
      </c>
      <c r="G357" s="5"/>
      <c r="H357" s="5"/>
      <c r="I357" s="30"/>
      <c r="J357" s="5">
        <f t="shared" si="199"/>
        <v>0</v>
      </c>
      <c r="K357" s="30"/>
      <c r="L357" s="30"/>
      <c r="M357" s="30"/>
      <c r="N357" s="5">
        <f t="shared" si="200"/>
        <v>0</v>
      </c>
      <c r="O357" s="5">
        <f t="shared" si="201"/>
        <v>0</v>
      </c>
      <c r="P357" s="2">
        <f t="shared" si="124"/>
        <v>0</v>
      </c>
    </row>
    <row r="358" spans="1:17" ht="18.75" hidden="1" customHeight="1" x14ac:dyDescent="0.3">
      <c r="A358" s="7">
        <v>2272</v>
      </c>
      <c r="B358" s="38"/>
      <c r="C358" s="38"/>
      <c r="D358" s="5"/>
      <c r="E358" s="5"/>
      <c r="F358" s="5">
        <f t="shared" si="198"/>
        <v>0</v>
      </c>
      <c r="G358" s="5"/>
      <c r="H358" s="5"/>
      <c r="I358" s="30"/>
      <c r="J358" s="5">
        <f t="shared" si="199"/>
        <v>0</v>
      </c>
      <c r="K358" s="30"/>
      <c r="L358" s="30"/>
      <c r="M358" s="30"/>
      <c r="N358" s="5">
        <f t="shared" si="200"/>
        <v>0</v>
      </c>
      <c r="O358" s="5">
        <f t="shared" si="201"/>
        <v>0</v>
      </c>
      <c r="P358" s="2">
        <f t="shared" si="124"/>
        <v>0</v>
      </c>
    </row>
    <row r="359" spans="1:17" ht="18.75" hidden="1" customHeight="1" x14ac:dyDescent="0.3">
      <c r="A359" s="7">
        <v>2273</v>
      </c>
      <c r="B359" s="38"/>
      <c r="C359" s="38"/>
      <c r="D359" s="5"/>
      <c r="E359" s="5"/>
      <c r="F359" s="5">
        <f t="shared" si="198"/>
        <v>0</v>
      </c>
      <c r="G359" s="5"/>
      <c r="H359" s="5"/>
      <c r="I359" s="30"/>
      <c r="J359" s="5">
        <f t="shared" si="199"/>
        <v>0</v>
      </c>
      <c r="K359" s="30"/>
      <c r="L359" s="30"/>
      <c r="M359" s="30"/>
      <c r="N359" s="5">
        <f t="shared" si="200"/>
        <v>0</v>
      </c>
      <c r="O359" s="5">
        <f t="shared" si="201"/>
        <v>0</v>
      </c>
      <c r="P359" s="2">
        <f t="shared" si="124"/>
        <v>0</v>
      </c>
    </row>
    <row r="360" spans="1:17" ht="18.75" hidden="1" customHeight="1" x14ac:dyDescent="0.3">
      <c r="A360" s="7">
        <v>2274</v>
      </c>
      <c r="B360" s="38"/>
      <c r="C360" s="38"/>
      <c r="D360" s="5"/>
      <c r="E360" s="5"/>
      <c r="F360" s="5">
        <f t="shared" si="198"/>
        <v>0</v>
      </c>
      <c r="G360" s="5"/>
      <c r="H360" s="5"/>
      <c r="I360" s="30"/>
      <c r="J360" s="5">
        <f t="shared" si="199"/>
        <v>0</v>
      </c>
      <c r="K360" s="30"/>
      <c r="L360" s="30"/>
      <c r="M360" s="30"/>
      <c r="N360" s="5">
        <f t="shared" si="200"/>
        <v>0</v>
      </c>
      <c r="O360" s="5">
        <f t="shared" si="201"/>
        <v>0</v>
      </c>
      <c r="P360" s="2">
        <f t="shared" si="124"/>
        <v>0</v>
      </c>
    </row>
    <row r="361" spans="1:17" ht="18.75" hidden="1" customHeight="1" x14ac:dyDescent="0.3">
      <c r="A361" s="7">
        <v>2275</v>
      </c>
      <c r="B361" s="38"/>
      <c r="C361" s="38"/>
      <c r="D361" s="5"/>
      <c r="E361" s="5"/>
      <c r="F361" s="5">
        <f t="shared" si="198"/>
        <v>0</v>
      </c>
      <c r="G361" s="5"/>
      <c r="H361" s="5"/>
      <c r="I361" s="30"/>
      <c r="J361" s="5">
        <f t="shared" si="199"/>
        <v>0</v>
      </c>
      <c r="K361" s="30"/>
      <c r="L361" s="30"/>
      <c r="M361" s="30"/>
      <c r="N361" s="5">
        <f t="shared" si="200"/>
        <v>0</v>
      </c>
      <c r="O361" s="5">
        <f t="shared" si="201"/>
        <v>0</v>
      </c>
      <c r="P361" s="2">
        <f t="shared" si="124"/>
        <v>0</v>
      </c>
    </row>
    <row r="362" spans="1:17" ht="18.75" hidden="1" customHeight="1" x14ac:dyDescent="0.3">
      <c r="A362" s="7">
        <v>2276</v>
      </c>
      <c r="B362" s="38"/>
      <c r="C362" s="38"/>
      <c r="D362" s="5"/>
      <c r="E362" s="5"/>
      <c r="F362" s="5">
        <f t="shared" si="198"/>
        <v>0</v>
      </c>
      <c r="G362" s="5"/>
      <c r="H362" s="5"/>
      <c r="I362" s="30"/>
      <c r="J362" s="5">
        <f t="shared" si="199"/>
        <v>0</v>
      </c>
      <c r="K362" s="30"/>
      <c r="L362" s="30"/>
      <c r="M362" s="30"/>
      <c r="N362" s="5">
        <f t="shared" si="200"/>
        <v>0</v>
      </c>
      <c r="O362" s="5">
        <f t="shared" si="201"/>
        <v>0</v>
      </c>
      <c r="P362" s="2">
        <f t="shared" si="124"/>
        <v>0</v>
      </c>
    </row>
    <row r="363" spans="1:17" ht="18.75" hidden="1" customHeight="1" x14ac:dyDescent="0.3">
      <c r="A363" s="7">
        <v>2282</v>
      </c>
      <c r="B363" s="38"/>
      <c r="C363" s="38"/>
      <c r="D363" s="5"/>
      <c r="E363" s="5"/>
      <c r="F363" s="5">
        <f t="shared" si="198"/>
        <v>0</v>
      </c>
      <c r="G363" s="5"/>
      <c r="H363" s="5"/>
      <c r="I363" s="30"/>
      <c r="J363" s="5">
        <f t="shared" si="199"/>
        <v>0</v>
      </c>
      <c r="K363" s="30"/>
      <c r="L363" s="30"/>
      <c r="M363" s="30"/>
      <c r="N363" s="5">
        <f t="shared" si="200"/>
        <v>0</v>
      </c>
      <c r="O363" s="5">
        <f t="shared" si="201"/>
        <v>0</v>
      </c>
      <c r="P363" s="2">
        <f t="shared" si="124"/>
        <v>0</v>
      </c>
    </row>
    <row r="364" spans="1:17" ht="18.75" hidden="1" customHeight="1" x14ac:dyDescent="0.3">
      <c r="A364" s="7">
        <v>2610</v>
      </c>
      <c r="B364" s="38"/>
      <c r="C364" s="38"/>
      <c r="D364" s="5"/>
      <c r="E364" s="5"/>
      <c r="F364" s="5">
        <f t="shared" si="198"/>
        <v>0</v>
      </c>
      <c r="G364" s="5"/>
      <c r="H364" s="5"/>
      <c r="I364" s="30"/>
      <c r="J364" s="5">
        <f t="shared" si="199"/>
        <v>0</v>
      </c>
      <c r="K364" s="30"/>
      <c r="L364" s="30"/>
      <c r="M364" s="30"/>
      <c r="N364" s="5">
        <f t="shared" si="200"/>
        <v>0</v>
      </c>
      <c r="O364" s="5">
        <f t="shared" si="201"/>
        <v>0</v>
      </c>
      <c r="P364" s="2">
        <f t="shared" si="124"/>
        <v>0</v>
      </c>
    </row>
    <row r="365" spans="1:17" ht="18.75" hidden="1" customHeight="1" x14ac:dyDescent="0.3">
      <c r="A365" s="7">
        <v>2720</v>
      </c>
      <c r="B365" s="38"/>
      <c r="C365" s="38"/>
      <c r="D365" s="5"/>
      <c r="E365" s="5"/>
      <c r="F365" s="5">
        <f t="shared" si="198"/>
        <v>0</v>
      </c>
      <c r="G365" s="5"/>
      <c r="H365" s="5"/>
      <c r="I365" s="30"/>
      <c r="J365" s="5">
        <f t="shared" si="199"/>
        <v>0</v>
      </c>
      <c r="K365" s="30"/>
      <c r="L365" s="30"/>
      <c r="M365" s="30"/>
      <c r="N365" s="5">
        <f t="shared" si="200"/>
        <v>0</v>
      </c>
      <c r="O365" s="5">
        <f t="shared" si="201"/>
        <v>0</v>
      </c>
      <c r="P365" s="2">
        <f t="shared" si="124"/>
        <v>0</v>
      </c>
    </row>
    <row r="366" spans="1:17" ht="18.75" hidden="1" customHeight="1" x14ac:dyDescent="0.3">
      <c r="A366" s="7">
        <v>2730</v>
      </c>
      <c r="B366" s="38"/>
      <c r="C366" s="38"/>
      <c r="D366" s="5"/>
      <c r="E366" s="5"/>
      <c r="F366" s="5">
        <f t="shared" si="198"/>
        <v>0</v>
      </c>
      <c r="G366" s="5"/>
      <c r="H366" s="5"/>
      <c r="I366" s="30"/>
      <c r="J366" s="5">
        <f t="shared" si="199"/>
        <v>0</v>
      </c>
      <c r="K366" s="30"/>
      <c r="L366" s="30"/>
      <c r="M366" s="30"/>
      <c r="N366" s="5">
        <f t="shared" si="200"/>
        <v>0</v>
      </c>
      <c r="O366" s="5">
        <f t="shared" si="201"/>
        <v>0</v>
      </c>
      <c r="P366" s="2">
        <f t="shared" si="124"/>
        <v>0</v>
      </c>
    </row>
    <row r="367" spans="1:17" ht="18.75" hidden="1" customHeight="1" x14ac:dyDescent="0.3">
      <c r="A367" s="7">
        <v>2800</v>
      </c>
      <c r="B367" s="38"/>
      <c r="C367" s="38"/>
      <c r="D367" s="5"/>
      <c r="E367" s="5"/>
      <c r="F367" s="5">
        <f t="shared" si="198"/>
        <v>0</v>
      </c>
      <c r="G367" s="5"/>
      <c r="H367" s="5"/>
      <c r="I367" s="30"/>
      <c r="J367" s="5">
        <f t="shared" si="199"/>
        <v>0</v>
      </c>
      <c r="K367" s="30"/>
      <c r="L367" s="30"/>
      <c r="M367" s="30"/>
      <c r="N367" s="5">
        <f t="shared" si="200"/>
        <v>0</v>
      </c>
      <c r="O367" s="5">
        <f t="shared" si="201"/>
        <v>0</v>
      </c>
      <c r="P367" s="2">
        <f t="shared" si="124"/>
        <v>0</v>
      </c>
      <c r="Q367" s="19"/>
    </row>
    <row r="368" spans="1:17" ht="18.75" customHeight="1" x14ac:dyDescent="0.3">
      <c r="A368" s="22" t="s">
        <v>9</v>
      </c>
      <c r="B368" s="38"/>
      <c r="C368" s="38"/>
      <c r="D368" s="9">
        <f t="shared" ref="D368" si="202">SUM(D369:D373)</f>
        <v>0</v>
      </c>
      <c r="E368" s="9">
        <f t="shared" ref="E368" si="203">SUM(E369:E373)</f>
        <v>0</v>
      </c>
      <c r="F368" s="9">
        <f t="shared" ref="F368" si="204">SUM(F369:F373)</f>
        <v>0</v>
      </c>
      <c r="G368" s="9">
        <f t="shared" ref="G368" si="205">SUM(G369:G373)</f>
        <v>0</v>
      </c>
      <c r="H368" s="9">
        <f t="shared" ref="H368" si="206">SUM(H369:H373)</f>
        <v>0</v>
      </c>
      <c r="I368" s="29">
        <f t="shared" ref="I368" si="207">SUM(I369:I373)</f>
        <v>0</v>
      </c>
      <c r="J368" s="9">
        <f t="shared" ref="J368" si="208">SUM(J369:J373)</f>
        <v>0</v>
      </c>
      <c r="K368" s="29">
        <f t="shared" ref="K368" si="209">SUM(K369:K373)</f>
        <v>0</v>
      </c>
      <c r="L368" s="29">
        <f t="shared" ref="L368" si="210">SUM(L369:L373)</f>
        <v>0</v>
      </c>
      <c r="M368" s="29">
        <f t="shared" ref="M368" si="211">SUM(M369:M373)</f>
        <v>0</v>
      </c>
      <c r="N368" s="9">
        <f t="shared" si="200"/>
        <v>0</v>
      </c>
      <c r="O368" s="9">
        <f t="shared" si="201"/>
        <v>0</v>
      </c>
      <c r="P368" s="2">
        <f t="shared" si="124"/>
        <v>0</v>
      </c>
    </row>
    <row r="369" spans="1:16" s="4" customFormat="1" ht="18.75" hidden="1" customHeight="1" x14ac:dyDescent="0.3">
      <c r="A369" s="7">
        <v>3110</v>
      </c>
      <c r="B369" s="38"/>
      <c r="C369" s="38"/>
      <c r="D369" s="5"/>
      <c r="E369" s="5"/>
      <c r="F369" s="5">
        <f t="shared" ref="F369:F373" si="212">SUM(G369:I369)</f>
        <v>0</v>
      </c>
      <c r="G369" s="5"/>
      <c r="H369" s="5"/>
      <c r="I369" s="30"/>
      <c r="J369" s="5">
        <f t="shared" ref="J369:J373" si="213">SUM(K369:M369)</f>
        <v>0</v>
      </c>
      <c r="K369" s="30"/>
      <c r="L369" s="30"/>
      <c r="M369" s="30"/>
      <c r="N369" s="5">
        <f t="shared" si="200"/>
        <v>0</v>
      </c>
      <c r="O369" s="5">
        <f t="shared" si="201"/>
        <v>0</v>
      </c>
      <c r="P369" s="2">
        <f t="shared" si="124"/>
        <v>0</v>
      </c>
    </row>
    <row r="370" spans="1:16" s="4" customFormat="1" ht="18.75" hidden="1" customHeight="1" x14ac:dyDescent="0.3">
      <c r="A370" s="7">
        <v>3122</v>
      </c>
      <c r="B370" s="38"/>
      <c r="C370" s="38"/>
      <c r="D370" s="5"/>
      <c r="E370" s="5"/>
      <c r="F370" s="5">
        <f t="shared" si="212"/>
        <v>0</v>
      </c>
      <c r="G370" s="5"/>
      <c r="H370" s="5"/>
      <c r="I370" s="30"/>
      <c r="J370" s="5">
        <f t="shared" si="213"/>
        <v>0</v>
      </c>
      <c r="K370" s="30"/>
      <c r="L370" s="30"/>
      <c r="M370" s="30"/>
      <c r="N370" s="5">
        <f t="shared" si="200"/>
        <v>0</v>
      </c>
      <c r="O370" s="5">
        <f t="shared" si="201"/>
        <v>0</v>
      </c>
      <c r="P370" s="2">
        <f t="shared" si="124"/>
        <v>0</v>
      </c>
    </row>
    <row r="371" spans="1:16" s="4" customFormat="1" ht="18.75" hidden="1" customHeight="1" x14ac:dyDescent="0.3">
      <c r="A371" s="7">
        <v>3132</v>
      </c>
      <c r="B371" s="38"/>
      <c r="C371" s="38"/>
      <c r="D371" s="5"/>
      <c r="E371" s="5"/>
      <c r="F371" s="5">
        <f t="shared" si="212"/>
        <v>0</v>
      </c>
      <c r="G371" s="5"/>
      <c r="H371" s="5"/>
      <c r="I371" s="30"/>
      <c r="J371" s="5">
        <f t="shared" si="213"/>
        <v>0</v>
      </c>
      <c r="K371" s="30"/>
      <c r="L371" s="30"/>
      <c r="M371" s="30"/>
      <c r="N371" s="5">
        <f t="shared" si="200"/>
        <v>0</v>
      </c>
      <c r="O371" s="5">
        <f t="shared" si="201"/>
        <v>0</v>
      </c>
      <c r="P371" s="2">
        <f t="shared" si="124"/>
        <v>0</v>
      </c>
    </row>
    <row r="372" spans="1:16" s="4" customFormat="1" ht="18.75" hidden="1" customHeight="1" x14ac:dyDescent="0.3">
      <c r="A372" s="7">
        <v>3142</v>
      </c>
      <c r="B372" s="38"/>
      <c r="C372" s="38"/>
      <c r="D372" s="8"/>
      <c r="E372" s="8"/>
      <c r="F372" s="5">
        <f t="shared" si="212"/>
        <v>0</v>
      </c>
      <c r="G372" s="8"/>
      <c r="H372" s="8"/>
      <c r="I372" s="31"/>
      <c r="J372" s="5">
        <f t="shared" si="213"/>
        <v>0</v>
      </c>
      <c r="K372" s="31"/>
      <c r="L372" s="31"/>
      <c r="M372" s="31"/>
      <c r="N372" s="5">
        <f t="shared" si="200"/>
        <v>0</v>
      </c>
      <c r="O372" s="5">
        <f t="shared" si="201"/>
        <v>0</v>
      </c>
      <c r="P372" s="2">
        <f t="shared" si="124"/>
        <v>0</v>
      </c>
    </row>
    <row r="373" spans="1:16" s="4" customFormat="1" ht="18.75" hidden="1" customHeight="1" x14ac:dyDescent="0.3">
      <c r="A373" s="7"/>
      <c r="B373" s="38"/>
      <c r="C373" s="38"/>
      <c r="D373" s="8"/>
      <c r="E373" s="8"/>
      <c r="F373" s="5">
        <f t="shared" si="212"/>
        <v>0</v>
      </c>
      <c r="G373" s="8"/>
      <c r="H373" s="8"/>
      <c r="I373" s="31"/>
      <c r="J373" s="5">
        <f t="shared" si="213"/>
        <v>0</v>
      </c>
      <c r="K373" s="31"/>
      <c r="L373" s="31"/>
      <c r="M373" s="31"/>
      <c r="N373" s="5">
        <f t="shared" si="200"/>
        <v>0</v>
      </c>
      <c r="O373" s="5">
        <f t="shared" si="201"/>
        <v>0</v>
      </c>
      <c r="P373" s="2">
        <f t="shared" si="124"/>
        <v>0</v>
      </c>
    </row>
    <row r="374" spans="1:16" s="36" customFormat="1" ht="84.2" customHeight="1" x14ac:dyDescent="0.3">
      <c r="A374" s="33" t="s">
        <v>103</v>
      </c>
      <c r="B374" s="33" t="s">
        <v>23</v>
      </c>
      <c r="C374" s="34" t="s">
        <v>27</v>
      </c>
      <c r="D374" s="35">
        <f t="shared" ref="D374" si="214">D375+D394</f>
        <v>26320.742999999999</v>
      </c>
      <c r="E374" s="35">
        <f t="shared" ref="E374" si="215">E375+E394</f>
        <v>26320.417009999997</v>
      </c>
      <c r="F374" s="35">
        <f t="shared" ref="F374" si="216">F375+F394</f>
        <v>239.99700000000001</v>
      </c>
      <c r="G374" s="35">
        <f t="shared" ref="G374" si="217">G375+G394</f>
        <v>0</v>
      </c>
      <c r="H374" s="35">
        <f t="shared" ref="H374" si="218">H375+H394</f>
        <v>0</v>
      </c>
      <c r="I374" s="35">
        <f t="shared" ref="I374" si="219">I375+I394</f>
        <v>239.99700000000001</v>
      </c>
      <c r="J374" s="35">
        <f t="shared" ref="J374" si="220">J375+J394</f>
        <v>350.37299999999999</v>
      </c>
      <c r="K374" s="35">
        <f t="shared" ref="K374" si="221">K375+K394</f>
        <v>110.37599999999999</v>
      </c>
      <c r="L374" s="35">
        <f t="shared" ref="L374" si="222">L375+L394</f>
        <v>0</v>
      </c>
      <c r="M374" s="35">
        <f t="shared" ref="M374" si="223">M375+M394</f>
        <v>239.99700000000001</v>
      </c>
      <c r="N374" s="35">
        <f t="shared" si="200"/>
        <v>26560.739999999998</v>
      </c>
      <c r="O374" s="35">
        <f t="shared" si="201"/>
        <v>26670.790009999997</v>
      </c>
      <c r="P374" s="36">
        <f t="shared" si="124"/>
        <v>26.320417009999996</v>
      </c>
    </row>
    <row r="375" spans="1:16" ht="18.75" customHeight="1" x14ac:dyDescent="0.3">
      <c r="A375" s="22" t="s">
        <v>8</v>
      </c>
      <c r="B375" s="38"/>
      <c r="C375" s="38"/>
      <c r="D375" s="9">
        <f t="shared" ref="D375" si="224">SUM(D376:D393)</f>
        <v>26320.742999999999</v>
      </c>
      <c r="E375" s="9">
        <f t="shared" ref="E375" si="225">SUM(E376:E393)</f>
        <v>26320.417009999997</v>
      </c>
      <c r="F375" s="9">
        <f t="shared" ref="F375" si="226">SUM(F376:F393)</f>
        <v>0</v>
      </c>
      <c r="G375" s="9">
        <f t="shared" ref="G375" si="227">SUM(G376:G393)</f>
        <v>0</v>
      </c>
      <c r="H375" s="9">
        <f t="shared" ref="H375" si="228">SUM(H376:H393)</f>
        <v>0</v>
      </c>
      <c r="I375" s="29">
        <f t="shared" ref="I375" si="229">SUM(I376:I393)</f>
        <v>0</v>
      </c>
      <c r="J375" s="9">
        <f t="shared" ref="J375" si="230">SUM(J376:J393)</f>
        <v>110.37599999999999</v>
      </c>
      <c r="K375" s="29">
        <f t="shared" ref="K375" si="231">SUM(K376:K393)</f>
        <v>110.37599999999999</v>
      </c>
      <c r="L375" s="29">
        <f t="shared" ref="L375" si="232">SUM(L376:L393)</f>
        <v>0</v>
      </c>
      <c r="M375" s="29">
        <f t="shared" ref="M375" si="233">SUM(M376:M393)</f>
        <v>0</v>
      </c>
      <c r="N375" s="9">
        <f t="shared" si="200"/>
        <v>26320.742999999999</v>
      </c>
      <c r="O375" s="9">
        <f t="shared" si="201"/>
        <v>26430.793009999998</v>
      </c>
      <c r="P375" s="2">
        <f t="shared" si="124"/>
        <v>26.320417009999996</v>
      </c>
    </row>
    <row r="376" spans="1:16" ht="18.75" customHeight="1" x14ac:dyDescent="0.3">
      <c r="A376" s="7">
        <v>2111</v>
      </c>
      <c r="B376" s="38"/>
      <c r="C376" s="38"/>
      <c r="D376" s="5">
        <v>20290.303</v>
      </c>
      <c r="E376" s="5">
        <v>20290.298569999999</v>
      </c>
      <c r="F376" s="5">
        <f>SUM(G376:I376)</f>
        <v>0</v>
      </c>
      <c r="G376" s="5"/>
      <c r="H376" s="5"/>
      <c r="I376" s="30"/>
      <c r="J376" s="5">
        <f>SUM(K376:M376)</f>
        <v>90.471999999999994</v>
      </c>
      <c r="K376" s="30">
        <v>90.471999999999994</v>
      </c>
      <c r="L376" s="30"/>
      <c r="M376" s="30"/>
      <c r="N376" s="5">
        <f t="shared" si="200"/>
        <v>20290.303</v>
      </c>
      <c r="O376" s="5">
        <f t="shared" si="201"/>
        <v>20380.770570000001</v>
      </c>
      <c r="P376" s="2">
        <f t="shared" si="124"/>
        <v>20.290298569999997</v>
      </c>
    </row>
    <row r="377" spans="1:16" ht="18.75" customHeight="1" x14ac:dyDescent="0.3">
      <c r="A377" s="7">
        <v>2120</v>
      </c>
      <c r="B377" s="38"/>
      <c r="C377" s="38"/>
      <c r="D377" s="5">
        <v>4429.6760000000004</v>
      </c>
      <c r="E377" s="5">
        <v>4429.6730800000005</v>
      </c>
      <c r="F377" s="5">
        <f t="shared" ref="F377:F393" si="234">SUM(G377:I377)</f>
        <v>0</v>
      </c>
      <c r="G377" s="5"/>
      <c r="H377" s="5"/>
      <c r="I377" s="30"/>
      <c r="J377" s="5">
        <f t="shared" ref="J377:J393" si="235">SUM(K377:M377)</f>
        <v>19.904</v>
      </c>
      <c r="K377" s="30">
        <v>19.904</v>
      </c>
      <c r="L377" s="30"/>
      <c r="M377" s="30"/>
      <c r="N377" s="5">
        <f t="shared" si="200"/>
        <v>4429.6760000000004</v>
      </c>
      <c r="O377" s="5">
        <f t="shared" si="201"/>
        <v>4449.5770800000009</v>
      </c>
      <c r="P377" s="2">
        <f t="shared" si="124"/>
        <v>4.4296730800000006</v>
      </c>
    </row>
    <row r="378" spans="1:16" ht="18.75" customHeight="1" x14ac:dyDescent="0.3">
      <c r="A378" s="7">
        <v>2210</v>
      </c>
      <c r="B378" s="38"/>
      <c r="C378" s="38"/>
      <c r="D378" s="5">
        <v>806.28099999999995</v>
      </c>
      <c r="E378" s="5">
        <v>806.27952000000005</v>
      </c>
      <c r="F378" s="5">
        <f t="shared" si="234"/>
        <v>0</v>
      </c>
      <c r="G378" s="5"/>
      <c r="H378" s="5"/>
      <c r="I378" s="30"/>
      <c r="J378" s="5">
        <f t="shared" si="235"/>
        <v>0</v>
      </c>
      <c r="K378" s="30"/>
      <c r="L378" s="30"/>
      <c r="M378" s="30"/>
      <c r="N378" s="5">
        <f t="shared" si="200"/>
        <v>806.28099999999995</v>
      </c>
      <c r="O378" s="5">
        <f t="shared" si="201"/>
        <v>806.27952000000005</v>
      </c>
      <c r="P378" s="2">
        <f t="shared" si="124"/>
        <v>0.80627952000000003</v>
      </c>
    </row>
    <row r="379" spans="1:16" ht="18.75" customHeight="1" x14ac:dyDescent="0.3">
      <c r="A379" s="7">
        <v>2220</v>
      </c>
      <c r="B379" s="38"/>
      <c r="C379" s="38"/>
      <c r="D379" s="5"/>
      <c r="E379" s="5"/>
      <c r="F379" s="5">
        <f t="shared" si="234"/>
        <v>0</v>
      </c>
      <c r="G379" s="5"/>
      <c r="H379" s="5"/>
      <c r="I379" s="30"/>
      <c r="J379" s="5">
        <f t="shared" si="235"/>
        <v>0</v>
      </c>
      <c r="K379" s="30"/>
      <c r="L379" s="30"/>
      <c r="M379" s="30"/>
      <c r="N379" s="5">
        <f t="shared" si="200"/>
        <v>0</v>
      </c>
      <c r="O379" s="5">
        <f t="shared" si="201"/>
        <v>0</v>
      </c>
      <c r="P379" s="2">
        <f t="shared" si="124"/>
        <v>0</v>
      </c>
    </row>
    <row r="380" spans="1:16" ht="18.75" customHeight="1" x14ac:dyDescent="0.3">
      <c r="A380" s="7">
        <v>2230</v>
      </c>
      <c r="B380" s="38"/>
      <c r="C380" s="38"/>
      <c r="D380" s="5"/>
      <c r="E380" s="5"/>
      <c r="F380" s="5">
        <f t="shared" si="234"/>
        <v>0</v>
      </c>
      <c r="G380" s="5"/>
      <c r="H380" s="5"/>
      <c r="I380" s="30"/>
      <c r="J380" s="5">
        <f t="shared" si="235"/>
        <v>0</v>
      </c>
      <c r="K380" s="30"/>
      <c r="L380" s="30"/>
      <c r="M380" s="30"/>
      <c r="N380" s="5">
        <f t="shared" si="200"/>
        <v>0</v>
      </c>
      <c r="O380" s="5">
        <f t="shared" si="201"/>
        <v>0</v>
      </c>
      <c r="P380" s="2">
        <f t="shared" si="124"/>
        <v>0</v>
      </c>
    </row>
    <row r="381" spans="1:16" ht="18.75" customHeight="1" x14ac:dyDescent="0.3">
      <c r="A381" s="7">
        <v>2240</v>
      </c>
      <c r="B381" s="38"/>
      <c r="C381" s="38"/>
      <c r="D381" s="5">
        <v>403.233</v>
      </c>
      <c r="E381" s="5">
        <v>402.92415</v>
      </c>
      <c r="F381" s="5">
        <f t="shared" si="234"/>
        <v>0</v>
      </c>
      <c r="G381" s="5"/>
      <c r="H381" s="5"/>
      <c r="I381" s="30"/>
      <c r="J381" s="5">
        <f t="shared" si="235"/>
        <v>0</v>
      </c>
      <c r="K381" s="30"/>
      <c r="L381" s="30"/>
      <c r="M381" s="30"/>
      <c r="N381" s="5">
        <f t="shared" si="200"/>
        <v>403.233</v>
      </c>
      <c r="O381" s="5">
        <f t="shared" si="201"/>
        <v>402.92415</v>
      </c>
      <c r="P381" s="2">
        <f t="shared" si="124"/>
        <v>0.40292414999999998</v>
      </c>
    </row>
    <row r="382" spans="1:16" ht="18.75" customHeight="1" x14ac:dyDescent="0.3">
      <c r="A382" s="7">
        <v>2250</v>
      </c>
      <c r="B382" s="38"/>
      <c r="C382" s="38"/>
      <c r="D382" s="5">
        <v>12.28</v>
      </c>
      <c r="E382" s="5">
        <v>12.276</v>
      </c>
      <c r="F382" s="5">
        <f t="shared" si="234"/>
        <v>0</v>
      </c>
      <c r="G382" s="5"/>
      <c r="H382" s="5"/>
      <c r="I382" s="30"/>
      <c r="J382" s="5">
        <f t="shared" si="235"/>
        <v>0</v>
      </c>
      <c r="K382" s="30"/>
      <c r="L382" s="30"/>
      <c r="M382" s="30"/>
      <c r="N382" s="5">
        <f t="shared" ref="N382:N407" si="236">D382+F382</f>
        <v>12.28</v>
      </c>
      <c r="O382" s="5">
        <f t="shared" ref="O382:O407" si="237">E382+J382</f>
        <v>12.276</v>
      </c>
      <c r="P382" s="2">
        <f t="shared" si="124"/>
        <v>1.2276E-2</v>
      </c>
    </row>
    <row r="383" spans="1:16" ht="18.75" customHeight="1" x14ac:dyDescent="0.3">
      <c r="A383" s="7">
        <v>2271</v>
      </c>
      <c r="B383" s="38"/>
      <c r="C383" s="38"/>
      <c r="D383" s="5">
        <v>67.631</v>
      </c>
      <c r="E383" s="5">
        <v>67.629960000000011</v>
      </c>
      <c r="F383" s="5">
        <f t="shared" si="234"/>
        <v>0</v>
      </c>
      <c r="G383" s="5"/>
      <c r="H383" s="5"/>
      <c r="I383" s="30"/>
      <c r="J383" s="5">
        <f t="shared" si="235"/>
        <v>0</v>
      </c>
      <c r="K383" s="30"/>
      <c r="L383" s="30"/>
      <c r="M383" s="30"/>
      <c r="N383" s="5">
        <f t="shared" si="236"/>
        <v>67.631</v>
      </c>
      <c r="O383" s="5">
        <f t="shared" si="237"/>
        <v>67.629960000000011</v>
      </c>
      <c r="P383" s="2">
        <f t="shared" si="124"/>
        <v>6.7629960000000017E-2</v>
      </c>
    </row>
    <row r="384" spans="1:16" ht="18.75" customHeight="1" x14ac:dyDescent="0.3">
      <c r="A384" s="7">
        <v>2272</v>
      </c>
      <c r="B384" s="38"/>
      <c r="C384" s="38"/>
      <c r="D384" s="5">
        <v>10.882999999999999</v>
      </c>
      <c r="E384" s="5">
        <v>10.881080000000001</v>
      </c>
      <c r="F384" s="5">
        <f t="shared" si="234"/>
        <v>0</v>
      </c>
      <c r="G384" s="5"/>
      <c r="H384" s="5"/>
      <c r="I384" s="30"/>
      <c r="J384" s="5">
        <f t="shared" si="235"/>
        <v>0</v>
      </c>
      <c r="K384" s="30"/>
      <c r="L384" s="30"/>
      <c r="M384" s="30"/>
      <c r="N384" s="5">
        <f t="shared" si="236"/>
        <v>10.882999999999999</v>
      </c>
      <c r="O384" s="5">
        <f t="shared" si="237"/>
        <v>10.881080000000001</v>
      </c>
      <c r="P384" s="2">
        <f t="shared" si="124"/>
        <v>1.0881080000000001E-2</v>
      </c>
    </row>
    <row r="385" spans="1:17" ht="18.75" customHeight="1" x14ac:dyDescent="0.3">
      <c r="A385" s="7">
        <v>2273</v>
      </c>
      <c r="B385" s="38"/>
      <c r="C385" s="38"/>
      <c r="D385" s="5">
        <v>279.45600000000002</v>
      </c>
      <c r="E385" s="5">
        <v>279.45465000000002</v>
      </c>
      <c r="F385" s="5">
        <f t="shared" si="234"/>
        <v>0</v>
      </c>
      <c r="G385" s="5"/>
      <c r="H385" s="5"/>
      <c r="I385" s="30"/>
      <c r="J385" s="5">
        <f t="shared" si="235"/>
        <v>0</v>
      </c>
      <c r="K385" s="30"/>
      <c r="L385" s="30"/>
      <c r="M385" s="30"/>
      <c r="N385" s="5">
        <f t="shared" si="236"/>
        <v>279.45600000000002</v>
      </c>
      <c r="O385" s="5">
        <f t="shared" si="237"/>
        <v>279.45465000000002</v>
      </c>
      <c r="P385" s="2">
        <f t="shared" si="124"/>
        <v>0.27945465000000003</v>
      </c>
    </row>
    <row r="386" spans="1:17" ht="18.75" customHeight="1" x14ac:dyDescent="0.3">
      <c r="A386" s="7">
        <v>2274</v>
      </c>
      <c r="B386" s="38"/>
      <c r="C386" s="38"/>
      <c r="D386" s="5"/>
      <c r="E386" s="5"/>
      <c r="F386" s="5">
        <f t="shared" si="234"/>
        <v>0</v>
      </c>
      <c r="G386" s="5"/>
      <c r="H386" s="5"/>
      <c r="I386" s="30"/>
      <c r="J386" s="5">
        <f t="shared" si="235"/>
        <v>0</v>
      </c>
      <c r="K386" s="30"/>
      <c r="L386" s="30"/>
      <c r="M386" s="30"/>
      <c r="N386" s="5">
        <f t="shared" si="236"/>
        <v>0</v>
      </c>
      <c r="O386" s="5">
        <f t="shared" si="237"/>
        <v>0</v>
      </c>
      <c r="P386" s="2">
        <f t="shared" si="124"/>
        <v>0</v>
      </c>
    </row>
    <row r="387" spans="1:17" ht="18.75" customHeight="1" x14ac:dyDescent="0.3">
      <c r="A387" s="7">
        <v>2275</v>
      </c>
      <c r="B387" s="38"/>
      <c r="C387" s="38"/>
      <c r="D387" s="5"/>
      <c r="E387" s="5"/>
      <c r="F387" s="5">
        <f t="shared" si="234"/>
        <v>0</v>
      </c>
      <c r="G387" s="5"/>
      <c r="H387" s="5"/>
      <c r="I387" s="30"/>
      <c r="J387" s="5">
        <f t="shared" si="235"/>
        <v>0</v>
      </c>
      <c r="K387" s="30"/>
      <c r="L387" s="30"/>
      <c r="M387" s="30"/>
      <c r="N387" s="5">
        <f t="shared" si="236"/>
        <v>0</v>
      </c>
      <c r="O387" s="5">
        <f t="shared" si="237"/>
        <v>0</v>
      </c>
      <c r="P387" s="2">
        <f t="shared" si="124"/>
        <v>0</v>
      </c>
    </row>
    <row r="388" spans="1:17" ht="18.75" customHeight="1" x14ac:dyDescent="0.3">
      <c r="A388" s="7">
        <v>2276</v>
      </c>
      <c r="B388" s="38"/>
      <c r="C388" s="38"/>
      <c r="D388" s="5"/>
      <c r="E388" s="5"/>
      <c r="F388" s="5">
        <f t="shared" si="234"/>
        <v>0</v>
      </c>
      <c r="G388" s="5"/>
      <c r="H388" s="5"/>
      <c r="I388" s="30"/>
      <c r="J388" s="5">
        <f t="shared" si="235"/>
        <v>0</v>
      </c>
      <c r="K388" s="30"/>
      <c r="L388" s="30"/>
      <c r="M388" s="30"/>
      <c r="N388" s="5">
        <f t="shared" si="236"/>
        <v>0</v>
      </c>
      <c r="O388" s="5">
        <f t="shared" si="237"/>
        <v>0</v>
      </c>
      <c r="P388" s="2">
        <f t="shared" si="124"/>
        <v>0</v>
      </c>
    </row>
    <row r="389" spans="1:17" ht="18.75" customHeight="1" x14ac:dyDescent="0.3">
      <c r="A389" s="7">
        <v>2282</v>
      </c>
      <c r="B389" s="38"/>
      <c r="C389" s="38"/>
      <c r="D389" s="5">
        <v>21</v>
      </c>
      <c r="E389" s="5">
        <v>21</v>
      </c>
      <c r="F389" s="5">
        <f t="shared" si="234"/>
        <v>0</v>
      </c>
      <c r="G389" s="5"/>
      <c r="H389" s="5"/>
      <c r="I389" s="30"/>
      <c r="J389" s="5">
        <f t="shared" si="235"/>
        <v>0</v>
      </c>
      <c r="K389" s="30"/>
      <c r="L389" s="30"/>
      <c r="M389" s="30"/>
      <c r="N389" s="5">
        <f t="shared" si="236"/>
        <v>21</v>
      </c>
      <c r="O389" s="5">
        <f t="shared" si="237"/>
        <v>21</v>
      </c>
      <c r="P389" s="2">
        <f t="shared" si="124"/>
        <v>2.1000000000000001E-2</v>
      </c>
    </row>
    <row r="390" spans="1:17" ht="18.75" customHeight="1" x14ac:dyDescent="0.3">
      <c r="A390" s="7">
        <v>2610</v>
      </c>
      <c r="B390" s="38"/>
      <c r="C390" s="38"/>
      <c r="D390" s="5"/>
      <c r="E390" s="5"/>
      <c r="F390" s="5">
        <f t="shared" si="234"/>
        <v>0</v>
      </c>
      <c r="G390" s="5"/>
      <c r="H390" s="5"/>
      <c r="I390" s="30"/>
      <c r="J390" s="5">
        <f t="shared" si="235"/>
        <v>0</v>
      </c>
      <c r="K390" s="30"/>
      <c r="L390" s="30"/>
      <c r="M390" s="30"/>
      <c r="N390" s="5">
        <f t="shared" si="236"/>
        <v>0</v>
      </c>
      <c r="O390" s="5">
        <f t="shared" si="237"/>
        <v>0</v>
      </c>
      <c r="P390" s="2">
        <f t="shared" si="124"/>
        <v>0</v>
      </c>
    </row>
    <row r="391" spans="1:17" ht="18.75" customHeight="1" x14ac:dyDescent="0.3">
      <c r="A391" s="7">
        <v>2720</v>
      </c>
      <c r="B391" s="38"/>
      <c r="C391" s="38"/>
      <c r="D391" s="5"/>
      <c r="E391" s="5"/>
      <c r="F391" s="5">
        <f t="shared" si="234"/>
        <v>0</v>
      </c>
      <c r="G391" s="5"/>
      <c r="H391" s="5"/>
      <c r="I391" s="30"/>
      <c r="J391" s="5">
        <f t="shared" si="235"/>
        <v>0</v>
      </c>
      <c r="K391" s="30"/>
      <c r="L391" s="30"/>
      <c r="M391" s="30"/>
      <c r="N391" s="5">
        <f t="shared" si="236"/>
        <v>0</v>
      </c>
      <c r="O391" s="5">
        <f t="shared" si="237"/>
        <v>0</v>
      </c>
      <c r="P391" s="2">
        <f t="shared" si="124"/>
        <v>0</v>
      </c>
    </row>
    <row r="392" spans="1:17" ht="18.75" customHeight="1" x14ac:dyDescent="0.3">
      <c r="A392" s="7">
        <v>2730</v>
      </c>
      <c r="B392" s="38"/>
      <c r="C392" s="38"/>
      <c r="D392" s="5"/>
      <c r="E392" s="5"/>
      <c r="F392" s="5">
        <f t="shared" si="234"/>
        <v>0</v>
      </c>
      <c r="G392" s="5"/>
      <c r="H392" s="5"/>
      <c r="I392" s="30"/>
      <c r="J392" s="5">
        <f t="shared" si="235"/>
        <v>0</v>
      </c>
      <c r="K392" s="30"/>
      <c r="L392" s="30"/>
      <c r="M392" s="30"/>
      <c r="N392" s="5">
        <f t="shared" si="236"/>
        <v>0</v>
      </c>
      <c r="O392" s="5">
        <f t="shared" si="237"/>
        <v>0</v>
      </c>
      <c r="P392" s="2">
        <f t="shared" si="124"/>
        <v>0</v>
      </c>
    </row>
    <row r="393" spans="1:17" ht="18.75" customHeight="1" x14ac:dyDescent="0.3">
      <c r="A393" s="7">
        <v>2800</v>
      </c>
      <c r="B393" s="38"/>
      <c r="C393" s="38"/>
      <c r="D393" s="5"/>
      <c r="E393" s="5"/>
      <c r="F393" s="5">
        <f t="shared" si="234"/>
        <v>0</v>
      </c>
      <c r="G393" s="5"/>
      <c r="H393" s="5"/>
      <c r="I393" s="30"/>
      <c r="J393" s="5">
        <f t="shared" si="235"/>
        <v>0</v>
      </c>
      <c r="K393" s="30"/>
      <c r="L393" s="30"/>
      <c r="M393" s="30"/>
      <c r="N393" s="5">
        <f t="shared" si="236"/>
        <v>0</v>
      </c>
      <c r="O393" s="5">
        <f t="shared" si="237"/>
        <v>0</v>
      </c>
      <c r="P393" s="2">
        <f t="shared" si="124"/>
        <v>0</v>
      </c>
      <c r="Q393" s="19"/>
    </row>
    <row r="394" spans="1:17" ht="18.75" customHeight="1" x14ac:dyDescent="0.3">
      <c r="A394" s="22" t="s">
        <v>9</v>
      </c>
      <c r="B394" s="38"/>
      <c r="C394" s="38"/>
      <c r="D394" s="9">
        <f t="shared" ref="D394" si="238">SUM(D395:D399)</f>
        <v>0</v>
      </c>
      <c r="E394" s="9">
        <f t="shared" ref="E394" si="239">SUM(E395:E399)</f>
        <v>0</v>
      </c>
      <c r="F394" s="9">
        <f t="shared" ref="F394" si="240">SUM(F395:F399)</f>
        <v>239.99700000000001</v>
      </c>
      <c r="G394" s="9">
        <f t="shared" ref="G394" si="241">SUM(G395:G399)</f>
        <v>0</v>
      </c>
      <c r="H394" s="9">
        <f t="shared" ref="H394" si="242">SUM(H395:H399)</f>
        <v>0</v>
      </c>
      <c r="I394" s="29">
        <f t="shared" ref="I394" si="243">SUM(I395:I399)</f>
        <v>239.99700000000001</v>
      </c>
      <c r="J394" s="9">
        <f t="shared" ref="J394" si="244">SUM(J395:J399)</f>
        <v>239.99700000000001</v>
      </c>
      <c r="K394" s="29">
        <f t="shared" ref="K394" si="245">SUM(K395:K399)</f>
        <v>0</v>
      </c>
      <c r="L394" s="29">
        <f t="shared" ref="L394" si="246">SUM(L395:L399)</f>
        <v>0</v>
      </c>
      <c r="M394" s="29">
        <f t="shared" ref="M394" si="247">SUM(M395:M399)</f>
        <v>239.99700000000001</v>
      </c>
      <c r="N394" s="9">
        <f t="shared" si="236"/>
        <v>239.99700000000001</v>
      </c>
      <c r="O394" s="9">
        <f t="shared" si="237"/>
        <v>239.99700000000001</v>
      </c>
      <c r="P394" s="2">
        <f t="shared" ref="P394:P457" si="248">E394/1000</f>
        <v>0</v>
      </c>
    </row>
    <row r="395" spans="1:17" s="4" customFormat="1" ht="18.75" customHeight="1" x14ac:dyDescent="0.3">
      <c r="A395" s="7">
        <v>3110</v>
      </c>
      <c r="B395" s="38"/>
      <c r="C395" s="38"/>
      <c r="D395" s="5"/>
      <c r="E395" s="5"/>
      <c r="F395" s="5">
        <f t="shared" ref="F395:F399" si="249">SUM(G395:I395)</f>
        <v>239.99700000000001</v>
      </c>
      <c r="G395" s="5"/>
      <c r="H395" s="5"/>
      <c r="I395" s="30">
        <v>239.99700000000001</v>
      </c>
      <c r="J395" s="5">
        <f t="shared" ref="J395:J399" si="250">SUM(K395:M395)</f>
        <v>239.99700000000001</v>
      </c>
      <c r="K395" s="30"/>
      <c r="L395" s="30"/>
      <c r="M395" s="30">
        <v>239.99700000000001</v>
      </c>
      <c r="N395" s="5">
        <f t="shared" si="236"/>
        <v>239.99700000000001</v>
      </c>
      <c r="O395" s="5">
        <f t="shared" si="237"/>
        <v>239.99700000000001</v>
      </c>
      <c r="P395" s="2">
        <f t="shared" si="248"/>
        <v>0</v>
      </c>
    </row>
    <row r="396" spans="1:17" s="4" customFormat="1" ht="18.75" hidden="1" customHeight="1" x14ac:dyDescent="0.3">
      <c r="A396" s="7">
        <v>3122</v>
      </c>
      <c r="B396" s="38"/>
      <c r="C396" s="38"/>
      <c r="D396" s="5"/>
      <c r="E396" s="5"/>
      <c r="F396" s="5">
        <f t="shared" si="249"/>
        <v>0</v>
      </c>
      <c r="G396" s="5"/>
      <c r="H396" s="5"/>
      <c r="I396" s="30"/>
      <c r="J396" s="5">
        <f t="shared" si="250"/>
        <v>0</v>
      </c>
      <c r="K396" s="30"/>
      <c r="L396" s="30"/>
      <c r="M396" s="30"/>
      <c r="N396" s="5">
        <f t="shared" si="236"/>
        <v>0</v>
      </c>
      <c r="O396" s="5">
        <f t="shared" si="237"/>
        <v>0</v>
      </c>
      <c r="P396" s="2">
        <f t="shared" si="248"/>
        <v>0</v>
      </c>
    </row>
    <row r="397" spans="1:17" s="4" customFormat="1" ht="18.75" hidden="1" customHeight="1" x14ac:dyDescent="0.3">
      <c r="A397" s="7">
        <v>3132</v>
      </c>
      <c r="B397" s="38"/>
      <c r="C397" s="38"/>
      <c r="D397" s="5"/>
      <c r="E397" s="5"/>
      <c r="F397" s="5">
        <f t="shared" si="249"/>
        <v>0</v>
      </c>
      <c r="G397" s="5"/>
      <c r="H397" s="5"/>
      <c r="I397" s="30"/>
      <c r="J397" s="5">
        <f t="shared" si="250"/>
        <v>0</v>
      </c>
      <c r="K397" s="30"/>
      <c r="L397" s="30"/>
      <c r="M397" s="30"/>
      <c r="N397" s="5">
        <f t="shared" si="236"/>
        <v>0</v>
      </c>
      <c r="O397" s="5">
        <f t="shared" si="237"/>
        <v>0</v>
      </c>
      <c r="P397" s="2">
        <f t="shared" si="248"/>
        <v>0</v>
      </c>
    </row>
    <row r="398" spans="1:17" s="4" customFormat="1" ht="18.75" hidden="1" customHeight="1" x14ac:dyDescent="0.3">
      <c r="A398" s="7">
        <v>3142</v>
      </c>
      <c r="B398" s="38"/>
      <c r="C398" s="38"/>
      <c r="D398" s="8"/>
      <c r="E398" s="8"/>
      <c r="F398" s="5">
        <f t="shared" si="249"/>
        <v>0</v>
      </c>
      <c r="G398" s="8"/>
      <c r="H398" s="8"/>
      <c r="I398" s="31"/>
      <c r="J398" s="5">
        <f t="shared" si="250"/>
        <v>0</v>
      </c>
      <c r="K398" s="31"/>
      <c r="L398" s="31"/>
      <c r="M398" s="31"/>
      <c r="N398" s="5">
        <f t="shared" si="236"/>
        <v>0</v>
      </c>
      <c r="O398" s="5">
        <f t="shared" si="237"/>
        <v>0</v>
      </c>
      <c r="P398" s="2">
        <f t="shared" si="248"/>
        <v>0</v>
      </c>
    </row>
    <row r="399" spans="1:17" s="4" customFormat="1" ht="18.75" hidden="1" customHeight="1" x14ac:dyDescent="0.3">
      <c r="A399" s="7"/>
      <c r="B399" s="38"/>
      <c r="C399" s="38"/>
      <c r="D399" s="8"/>
      <c r="E399" s="8"/>
      <c r="F399" s="5">
        <f t="shared" si="249"/>
        <v>0</v>
      </c>
      <c r="G399" s="8"/>
      <c r="H399" s="8"/>
      <c r="I399" s="31"/>
      <c r="J399" s="5">
        <f t="shared" si="250"/>
        <v>0</v>
      </c>
      <c r="K399" s="31"/>
      <c r="L399" s="31"/>
      <c r="M399" s="31"/>
      <c r="N399" s="5">
        <f t="shared" si="236"/>
        <v>0</v>
      </c>
      <c r="O399" s="5">
        <f t="shared" si="237"/>
        <v>0</v>
      </c>
      <c r="P399" s="2">
        <f t="shared" si="248"/>
        <v>0</v>
      </c>
    </row>
    <row r="400" spans="1:17" s="36" customFormat="1" ht="58.7" customHeight="1" x14ac:dyDescent="0.3">
      <c r="A400" s="33" t="s">
        <v>104</v>
      </c>
      <c r="B400" s="33" t="s">
        <v>23</v>
      </c>
      <c r="C400" s="34" t="s">
        <v>27</v>
      </c>
      <c r="D400" s="35">
        <f t="shared" ref="D400" si="251">D401+D420</f>
        <v>409.86699999999996</v>
      </c>
      <c r="E400" s="35">
        <f t="shared" ref="E400" si="252">E401+E420</f>
        <v>409.86260999999996</v>
      </c>
      <c r="F400" s="35">
        <f t="shared" ref="F400" si="253">F401+F420</f>
        <v>326.97700000000003</v>
      </c>
      <c r="G400" s="35">
        <f t="shared" ref="G400" si="254">G401+G420</f>
        <v>326.97700000000003</v>
      </c>
      <c r="H400" s="35">
        <f t="shared" ref="H400" si="255">H401+H420</f>
        <v>0</v>
      </c>
      <c r="I400" s="35">
        <f t="shared" ref="I400" si="256">I401+I420</f>
        <v>0</v>
      </c>
      <c r="J400" s="35">
        <f t="shared" ref="J400" si="257">J401+J420</f>
        <v>188.00099999999998</v>
      </c>
      <c r="K400" s="35">
        <f t="shared" ref="K400" si="258">K401+K420</f>
        <v>188.00099999999998</v>
      </c>
      <c r="L400" s="35">
        <f t="shared" ref="L400" si="259">L401+L420</f>
        <v>0</v>
      </c>
      <c r="M400" s="35">
        <f t="shared" ref="M400" si="260">M401+M420</f>
        <v>0</v>
      </c>
      <c r="N400" s="35">
        <f t="shared" si="236"/>
        <v>736.84400000000005</v>
      </c>
      <c r="O400" s="35">
        <f t="shared" si="237"/>
        <v>597.86360999999988</v>
      </c>
      <c r="P400" s="36">
        <f t="shared" si="248"/>
        <v>0.40986260999999996</v>
      </c>
    </row>
    <row r="401" spans="1:16" ht="18.75" customHeight="1" x14ac:dyDescent="0.3">
      <c r="A401" s="22" t="s">
        <v>8</v>
      </c>
      <c r="B401" s="38"/>
      <c r="C401" s="38"/>
      <c r="D401" s="9">
        <f t="shared" ref="D401" si="261">SUM(D402:D419)</f>
        <v>409.86699999999996</v>
      </c>
      <c r="E401" s="9">
        <f t="shared" ref="E401" si="262">SUM(E402:E419)</f>
        <v>409.86260999999996</v>
      </c>
      <c r="F401" s="9">
        <f t="shared" ref="F401" si="263">SUM(F402:F419)</f>
        <v>326.97700000000003</v>
      </c>
      <c r="G401" s="9">
        <f t="shared" ref="G401" si="264">SUM(G402:G419)</f>
        <v>326.97700000000003</v>
      </c>
      <c r="H401" s="9">
        <f t="shared" ref="H401" si="265">SUM(H402:H419)</f>
        <v>0</v>
      </c>
      <c r="I401" s="29">
        <f t="shared" ref="I401" si="266">SUM(I402:I419)</f>
        <v>0</v>
      </c>
      <c r="J401" s="9">
        <f t="shared" ref="J401" si="267">SUM(J402:J419)</f>
        <v>188.00099999999998</v>
      </c>
      <c r="K401" s="29">
        <f t="shared" ref="K401" si="268">SUM(K402:K419)</f>
        <v>188.00099999999998</v>
      </c>
      <c r="L401" s="29">
        <f t="shared" ref="L401" si="269">SUM(L402:L419)</f>
        <v>0</v>
      </c>
      <c r="M401" s="29">
        <f t="shared" ref="M401" si="270">SUM(M402:M419)</f>
        <v>0</v>
      </c>
      <c r="N401" s="9">
        <f t="shared" si="236"/>
        <v>736.84400000000005</v>
      </c>
      <c r="O401" s="9">
        <f t="shared" si="237"/>
        <v>597.86360999999988</v>
      </c>
      <c r="P401" s="2">
        <f t="shared" si="248"/>
        <v>0.40986260999999996</v>
      </c>
    </row>
    <row r="402" spans="1:16" ht="18.75" customHeight="1" x14ac:dyDescent="0.3">
      <c r="A402" s="7">
        <v>2111</v>
      </c>
      <c r="B402" s="38"/>
      <c r="C402" s="38"/>
      <c r="D402" s="5">
        <v>336.14</v>
      </c>
      <c r="E402" s="5">
        <v>336.13723999999996</v>
      </c>
      <c r="F402" s="5">
        <f>SUM(G402:I402)</f>
        <v>268.01400000000001</v>
      </c>
      <c r="G402" s="5">
        <v>268.01400000000001</v>
      </c>
      <c r="H402" s="5"/>
      <c r="I402" s="30"/>
      <c r="J402" s="5">
        <f>SUM(K402:M402)</f>
        <v>154.09899999999999</v>
      </c>
      <c r="K402" s="30">
        <v>154.09899999999999</v>
      </c>
      <c r="L402" s="30"/>
      <c r="M402" s="30"/>
      <c r="N402" s="5">
        <f t="shared" si="236"/>
        <v>604.154</v>
      </c>
      <c r="O402" s="5">
        <f t="shared" si="237"/>
        <v>490.23623999999995</v>
      </c>
      <c r="P402" s="2">
        <f t="shared" si="248"/>
        <v>0.33613723999999995</v>
      </c>
    </row>
    <row r="403" spans="1:16" ht="18.75" customHeight="1" x14ac:dyDescent="0.3">
      <c r="A403" s="7">
        <v>2120</v>
      </c>
      <c r="B403" s="38"/>
      <c r="C403" s="38"/>
      <c r="D403" s="5">
        <v>73.727000000000004</v>
      </c>
      <c r="E403" s="5">
        <v>73.725369999999998</v>
      </c>
      <c r="F403" s="5">
        <f t="shared" ref="F403:F419" si="271">SUM(G403:I403)</f>
        <v>58.963000000000001</v>
      </c>
      <c r="G403" s="5">
        <v>58.963000000000001</v>
      </c>
      <c r="H403" s="5"/>
      <c r="I403" s="30"/>
      <c r="J403" s="5">
        <f t="shared" ref="J403:J419" si="272">SUM(K403:M403)</f>
        <v>33.902000000000001</v>
      </c>
      <c r="K403" s="30">
        <v>33.902000000000001</v>
      </c>
      <c r="L403" s="30"/>
      <c r="M403" s="30"/>
      <c r="N403" s="5">
        <f t="shared" si="236"/>
        <v>132.69</v>
      </c>
      <c r="O403" s="5">
        <f t="shared" si="237"/>
        <v>107.62737</v>
      </c>
      <c r="P403" s="2">
        <f t="shared" si="248"/>
        <v>7.3725369999999998E-2</v>
      </c>
    </row>
    <row r="404" spans="1:16" ht="18.75" hidden="1" customHeight="1" x14ac:dyDescent="0.3">
      <c r="A404" s="7">
        <v>2210</v>
      </c>
      <c r="B404" s="38"/>
      <c r="C404" s="38"/>
      <c r="D404" s="5"/>
      <c r="E404" s="5"/>
      <c r="F404" s="5">
        <f t="shared" si="271"/>
        <v>0</v>
      </c>
      <c r="G404" s="5"/>
      <c r="H404" s="5"/>
      <c r="I404" s="30"/>
      <c r="J404" s="5">
        <f t="shared" si="272"/>
        <v>0</v>
      </c>
      <c r="K404" s="30"/>
      <c r="L404" s="30"/>
      <c r="M404" s="30"/>
      <c r="N404" s="5">
        <f t="shared" si="236"/>
        <v>0</v>
      </c>
      <c r="O404" s="5">
        <f t="shared" si="237"/>
        <v>0</v>
      </c>
      <c r="P404" s="2">
        <f t="shared" si="248"/>
        <v>0</v>
      </c>
    </row>
    <row r="405" spans="1:16" ht="18.75" hidden="1" customHeight="1" x14ac:dyDescent="0.3">
      <c r="A405" s="7">
        <v>2220</v>
      </c>
      <c r="B405" s="38"/>
      <c r="C405" s="38"/>
      <c r="D405" s="5"/>
      <c r="E405" s="5"/>
      <c r="F405" s="5">
        <f t="shared" si="271"/>
        <v>0</v>
      </c>
      <c r="G405" s="5"/>
      <c r="H405" s="5"/>
      <c r="I405" s="30"/>
      <c r="J405" s="5">
        <f t="shared" si="272"/>
        <v>0</v>
      </c>
      <c r="K405" s="30"/>
      <c r="L405" s="30"/>
      <c r="M405" s="30"/>
      <c r="N405" s="5">
        <f t="shared" si="236"/>
        <v>0</v>
      </c>
      <c r="O405" s="5">
        <f t="shared" si="237"/>
        <v>0</v>
      </c>
      <c r="P405" s="2">
        <f t="shared" si="248"/>
        <v>0</v>
      </c>
    </row>
    <row r="406" spans="1:16" ht="18.75" hidden="1" customHeight="1" x14ac:dyDescent="0.3">
      <c r="A406" s="7">
        <v>2230</v>
      </c>
      <c r="B406" s="38"/>
      <c r="C406" s="38"/>
      <c r="D406" s="5"/>
      <c r="E406" s="5"/>
      <c r="F406" s="5">
        <f t="shared" si="271"/>
        <v>0</v>
      </c>
      <c r="G406" s="5"/>
      <c r="H406" s="5"/>
      <c r="I406" s="30"/>
      <c r="J406" s="5">
        <f t="shared" si="272"/>
        <v>0</v>
      </c>
      <c r="K406" s="30"/>
      <c r="L406" s="30"/>
      <c r="M406" s="30"/>
      <c r="N406" s="5">
        <f t="shared" si="236"/>
        <v>0</v>
      </c>
      <c r="O406" s="5">
        <f t="shared" si="237"/>
        <v>0</v>
      </c>
      <c r="P406" s="2">
        <f t="shared" si="248"/>
        <v>0</v>
      </c>
    </row>
    <row r="407" spans="1:16" ht="18.75" hidden="1" customHeight="1" x14ac:dyDescent="0.3">
      <c r="A407" s="7">
        <v>2240</v>
      </c>
      <c r="B407" s="38"/>
      <c r="C407" s="38"/>
      <c r="D407" s="5"/>
      <c r="E407" s="5"/>
      <c r="F407" s="5">
        <f t="shared" si="271"/>
        <v>0</v>
      </c>
      <c r="G407" s="5"/>
      <c r="H407" s="5"/>
      <c r="I407" s="30"/>
      <c r="J407" s="5">
        <f t="shared" si="272"/>
        <v>0</v>
      </c>
      <c r="K407" s="30"/>
      <c r="L407" s="30"/>
      <c r="M407" s="30"/>
      <c r="N407" s="5">
        <f t="shared" si="236"/>
        <v>0</v>
      </c>
      <c r="O407" s="5">
        <f t="shared" si="237"/>
        <v>0</v>
      </c>
      <c r="P407" s="2">
        <f t="shared" si="248"/>
        <v>0</v>
      </c>
    </row>
    <row r="408" spans="1:16" ht="18.75" hidden="1" customHeight="1" x14ac:dyDescent="0.3">
      <c r="A408" s="7">
        <v>2250</v>
      </c>
      <c r="B408" s="38"/>
      <c r="C408" s="38"/>
      <c r="D408" s="5"/>
      <c r="E408" s="5"/>
      <c r="F408" s="5">
        <f t="shared" si="271"/>
        <v>0</v>
      </c>
      <c r="G408" s="5"/>
      <c r="H408" s="5"/>
      <c r="I408" s="30"/>
      <c r="J408" s="5">
        <f t="shared" si="272"/>
        <v>0</v>
      </c>
      <c r="K408" s="30"/>
      <c r="L408" s="30"/>
      <c r="M408" s="30"/>
      <c r="N408" s="5">
        <f t="shared" ref="N408:N425" si="273">D408+F408</f>
        <v>0</v>
      </c>
      <c r="O408" s="5">
        <f t="shared" ref="O408:O425" si="274">E408+J408</f>
        <v>0</v>
      </c>
      <c r="P408" s="2">
        <f t="shared" si="248"/>
        <v>0</v>
      </c>
    </row>
    <row r="409" spans="1:16" ht="18.75" hidden="1" customHeight="1" x14ac:dyDescent="0.3">
      <c r="A409" s="7">
        <v>2271</v>
      </c>
      <c r="B409" s="38"/>
      <c r="C409" s="38"/>
      <c r="D409" s="5"/>
      <c r="E409" s="5"/>
      <c r="F409" s="5">
        <f t="shared" si="271"/>
        <v>0</v>
      </c>
      <c r="G409" s="5"/>
      <c r="H409" s="5"/>
      <c r="I409" s="30"/>
      <c r="J409" s="5">
        <f t="shared" si="272"/>
        <v>0</v>
      </c>
      <c r="K409" s="30"/>
      <c r="L409" s="30"/>
      <c r="M409" s="30"/>
      <c r="N409" s="5">
        <f t="shared" si="273"/>
        <v>0</v>
      </c>
      <c r="O409" s="5">
        <f t="shared" si="274"/>
        <v>0</v>
      </c>
      <c r="P409" s="2">
        <f t="shared" si="248"/>
        <v>0</v>
      </c>
    </row>
    <row r="410" spans="1:16" ht="18.75" hidden="1" customHeight="1" x14ac:dyDescent="0.3">
      <c r="A410" s="7">
        <v>2272</v>
      </c>
      <c r="B410" s="38"/>
      <c r="C410" s="38"/>
      <c r="D410" s="5"/>
      <c r="E410" s="5"/>
      <c r="F410" s="5">
        <f t="shared" si="271"/>
        <v>0</v>
      </c>
      <c r="G410" s="5"/>
      <c r="H410" s="5"/>
      <c r="I410" s="30"/>
      <c r="J410" s="5">
        <f t="shared" si="272"/>
        <v>0</v>
      </c>
      <c r="K410" s="30"/>
      <c r="L410" s="30"/>
      <c r="M410" s="30"/>
      <c r="N410" s="5">
        <f t="shared" si="273"/>
        <v>0</v>
      </c>
      <c r="O410" s="5">
        <f t="shared" si="274"/>
        <v>0</v>
      </c>
      <c r="P410" s="2">
        <f t="shared" si="248"/>
        <v>0</v>
      </c>
    </row>
    <row r="411" spans="1:16" ht="18.75" hidden="1" customHeight="1" x14ac:dyDescent="0.3">
      <c r="A411" s="7">
        <v>2273</v>
      </c>
      <c r="B411" s="38"/>
      <c r="C411" s="38"/>
      <c r="D411" s="5"/>
      <c r="E411" s="5"/>
      <c r="F411" s="5">
        <f t="shared" si="271"/>
        <v>0</v>
      </c>
      <c r="G411" s="5"/>
      <c r="H411" s="5"/>
      <c r="I411" s="30"/>
      <c r="J411" s="5">
        <f t="shared" si="272"/>
        <v>0</v>
      </c>
      <c r="K411" s="30"/>
      <c r="L411" s="30"/>
      <c r="M411" s="30"/>
      <c r="N411" s="5">
        <f t="shared" si="273"/>
        <v>0</v>
      </c>
      <c r="O411" s="5">
        <f t="shared" si="274"/>
        <v>0</v>
      </c>
      <c r="P411" s="2">
        <f t="shared" si="248"/>
        <v>0</v>
      </c>
    </row>
    <row r="412" spans="1:16" ht="18.75" hidden="1" customHeight="1" x14ac:dyDescent="0.3">
      <c r="A412" s="7">
        <v>2274</v>
      </c>
      <c r="B412" s="38"/>
      <c r="C412" s="38"/>
      <c r="D412" s="5"/>
      <c r="E412" s="5"/>
      <c r="F412" s="5">
        <f t="shared" si="271"/>
        <v>0</v>
      </c>
      <c r="G412" s="5"/>
      <c r="H412" s="5"/>
      <c r="I412" s="30"/>
      <c r="J412" s="5">
        <f t="shared" si="272"/>
        <v>0</v>
      </c>
      <c r="K412" s="30"/>
      <c r="L412" s="30"/>
      <c r="M412" s="30"/>
      <c r="N412" s="5">
        <f t="shared" si="273"/>
        <v>0</v>
      </c>
      <c r="O412" s="5">
        <f t="shared" si="274"/>
        <v>0</v>
      </c>
      <c r="P412" s="2">
        <f t="shared" si="248"/>
        <v>0</v>
      </c>
    </row>
    <row r="413" spans="1:16" ht="18.75" hidden="1" customHeight="1" x14ac:dyDescent="0.3">
      <c r="A413" s="7">
        <v>2275</v>
      </c>
      <c r="B413" s="38"/>
      <c r="C413" s="38"/>
      <c r="D413" s="5"/>
      <c r="E413" s="5"/>
      <c r="F413" s="5">
        <f t="shared" si="271"/>
        <v>0</v>
      </c>
      <c r="G413" s="5"/>
      <c r="H413" s="5"/>
      <c r="I413" s="30"/>
      <c r="J413" s="5">
        <f t="shared" si="272"/>
        <v>0</v>
      </c>
      <c r="K413" s="30"/>
      <c r="L413" s="30"/>
      <c r="M413" s="30"/>
      <c r="N413" s="5">
        <f t="shared" si="273"/>
        <v>0</v>
      </c>
      <c r="O413" s="5">
        <f t="shared" si="274"/>
        <v>0</v>
      </c>
      <c r="P413" s="2">
        <f t="shared" si="248"/>
        <v>0</v>
      </c>
    </row>
    <row r="414" spans="1:16" ht="18.75" hidden="1" customHeight="1" x14ac:dyDescent="0.3">
      <c r="A414" s="7">
        <v>2276</v>
      </c>
      <c r="B414" s="38"/>
      <c r="C414" s="38"/>
      <c r="D414" s="5"/>
      <c r="E414" s="5"/>
      <c r="F414" s="5">
        <f t="shared" si="271"/>
        <v>0</v>
      </c>
      <c r="G414" s="5"/>
      <c r="H414" s="5"/>
      <c r="I414" s="30"/>
      <c r="J414" s="5">
        <f t="shared" si="272"/>
        <v>0</v>
      </c>
      <c r="K414" s="30"/>
      <c r="L414" s="30"/>
      <c r="M414" s="30"/>
      <c r="N414" s="5">
        <f t="shared" si="273"/>
        <v>0</v>
      </c>
      <c r="O414" s="5">
        <f t="shared" si="274"/>
        <v>0</v>
      </c>
      <c r="P414" s="2">
        <f t="shared" si="248"/>
        <v>0</v>
      </c>
    </row>
    <row r="415" spans="1:16" ht="18.75" hidden="1" customHeight="1" x14ac:dyDescent="0.3">
      <c r="A415" s="7">
        <v>2282</v>
      </c>
      <c r="B415" s="38"/>
      <c r="C415" s="38"/>
      <c r="D415" s="5"/>
      <c r="E415" s="5"/>
      <c r="F415" s="5">
        <f t="shared" si="271"/>
        <v>0</v>
      </c>
      <c r="G415" s="5"/>
      <c r="H415" s="5"/>
      <c r="I415" s="30"/>
      <c r="J415" s="5">
        <f t="shared" si="272"/>
        <v>0</v>
      </c>
      <c r="K415" s="30"/>
      <c r="L415" s="30"/>
      <c r="M415" s="30"/>
      <c r="N415" s="5">
        <f t="shared" si="273"/>
        <v>0</v>
      </c>
      <c r="O415" s="5">
        <f t="shared" si="274"/>
        <v>0</v>
      </c>
      <c r="P415" s="2">
        <f t="shared" si="248"/>
        <v>0</v>
      </c>
    </row>
    <row r="416" spans="1:16" ht="18.75" hidden="1" customHeight="1" x14ac:dyDescent="0.3">
      <c r="A416" s="7">
        <v>2610</v>
      </c>
      <c r="B416" s="38"/>
      <c r="C416" s="38"/>
      <c r="D416" s="5"/>
      <c r="E416" s="5"/>
      <c r="F416" s="5">
        <f t="shared" si="271"/>
        <v>0</v>
      </c>
      <c r="G416" s="5"/>
      <c r="H416" s="5"/>
      <c r="I416" s="30"/>
      <c r="J416" s="5">
        <f t="shared" si="272"/>
        <v>0</v>
      </c>
      <c r="K416" s="30"/>
      <c r="L416" s="30"/>
      <c r="M416" s="30"/>
      <c r="N416" s="5">
        <f t="shared" si="273"/>
        <v>0</v>
      </c>
      <c r="O416" s="5">
        <f t="shared" si="274"/>
        <v>0</v>
      </c>
      <c r="P416" s="2">
        <f t="shared" si="248"/>
        <v>0</v>
      </c>
    </row>
    <row r="417" spans="1:17" ht="18.75" hidden="1" customHeight="1" x14ac:dyDescent="0.3">
      <c r="A417" s="7">
        <v>2720</v>
      </c>
      <c r="B417" s="38"/>
      <c r="C417" s="38"/>
      <c r="D417" s="5"/>
      <c r="E417" s="5"/>
      <c r="F417" s="5">
        <f t="shared" si="271"/>
        <v>0</v>
      </c>
      <c r="G417" s="5"/>
      <c r="H417" s="5"/>
      <c r="I417" s="30"/>
      <c r="J417" s="5">
        <f t="shared" si="272"/>
        <v>0</v>
      </c>
      <c r="K417" s="30"/>
      <c r="L417" s="30"/>
      <c r="M417" s="30"/>
      <c r="N417" s="5">
        <f t="shared" si="273"/>
        <v>0</v>
      </c>
      <c r="O417" s="5">
        <f t="shared" si="274"/>
        <v>0</v>
      </c>
      <c r="P417" s="2">
        <f t="shared" si="248"/>
        <v>0</v>
      </c>
    </row>
    <row r="418" spans="1:17" ht="18.75" hidden="1" customHeight="1" x14ac:dyDescent="0.3">
      <c r="A418" s="7">
        <v>2730</v>
      </c>
      <c r="B418" s="38"/>
      <c r="C418" s="38"/>
      <c r="D418" s="5"/>
      <c r="E418" s="5"/>
      <c r="F418" s="5">
        <f t="shared" si="271"/>
        <v>0</v>
      </c>
      <c r="G418" s="5"/>
      <c r="H418" s="5"/>
      <c r="I418" s="30"/>
      <c r="J418" s="5">
        <f t="shared" si="272"/>
        <v>0</v>
      </c>
      <c r="K418" s="30"/>
      <c r="L418" s="30"/>
      <c r="M418" s="30"/>
      <c r="N418" s="5">
        <f t="shared" si="273"/>
        <v>0</v>
      </c>
      <c r="O418" s="5">
        <f t="shared" si="274"/>
        <v>0</v>
      </c>
      <c r="P418" s="2">
        <f t="shared" si="248"/>
        <v>0</v>
      </c>
    </row>
    <row r="419" spans="1:17" ht="18.75" hidden="1" customHeight="1" x14ac:dyDescent="0.3">
      <c r="A419" s="7">
        <v>2800</v>
      </c>
      <c r="B419" s="38"/>
      <c r="C419" s="38"/>
      <c r="D419" s="5"/>
      <c r="E419" s="5"/>
      <c r="F419" s="5">
        <f t="shared" si="271"/>
        <v>0</v>
      </c>
      <c r="G419" s="5"/>
      <c r="H419" s="5"/>
      <c r="I419" s="30"/>
      <c r="J419" s="5">
        <f t="shared" si="272"/>
        <v>0</v>
      </c>
      <c r="K419" s="30"/>
      <c r="L419" s="30"/>
      <c r="M419" s="30"/>
      <c r="N419" s="5">
        <f t="shared" si="273"/>
        <v>0</v>
      </c>
      <c r="O419" s="5">
        <f t="shared" si="274"/>
        <v>0</v>
      </c>
      <c r="P419" s="2">
        <f t="shared" si="248"/>
        <v>0</v>
      </c>
      <c r="Q419" s="19"/>
    </row>
    <row r="420" spans="1:17" ht="18.75" customHeight="1" x14ac:dyDescent="0.3">
      <c r="A420" s="22" t="s">
        <v>9</v>
      </c>
      <c r="B420" s="38"/>
      <c r="C420" s="38"/>
      <c r="D420" s="9">
        <f t="shared" ref="D420" si="275">SUM(D421:D425)</f>
        <v>0</v>
      </c>
      <c r="E420" s="9">
        <f t="shared" ref="E420" si="276">SUM(E421:E425)</f>
        <v>0</v>
      </c>
      <c r="F420" s="9">
        <f t="shared" ref="F420" si="277">SUM(F421:F425)</f>
        <v>0</v>
      </c>
      <c r="G420" s="9">
        <f t="shared" ref="G420" si="278">SUM(G421:G425)</f>
        <v>0</v>
      </c>
      <c r="H420" s="9">
        <f t="shared" ref="H420" si="279">SUM(H421:H425)</f>
        <v>0</v>
      </c>
      <c r="I420" s="29">
        <f t="shared" ref="I420" si="280">SUM(I421:I425)</f>
        <v>0</v>
      </c>
      <c r="J420" s="9">
        <f t="shared" ref="J420" si="281">SUM(J421:J425)</f>
        <v>0</v>
      </c>
      <c r="K420" s="29">
        <f t="shared" ref="K420" si="282">SUM(K421:K425)</f>
        <v>0</v>
      </c>
      <c r="L420" s="29">
        <f t="shared" ref="L420" si="283">SUM(L421:L425)</f>
        <v>0</v>
      </c>
      <c r="M420" s="29">
        <f t="shared" ref="M420" si="284">SUM(M421:M425)</f>
        <v>0</v>
      </c>
      <c r="N420" s="9">
        <f t="shared" si="273"/>
        <v>0</v>
      </c>
      <c r="O420" s="9">
        <f t="shared" si="274"/>
        <v>0</v>
      </c>
      <c r="P420" s="2">
        <f t="shared" si="248"/>
        <v>0</v>
      </c>
    </row>
    <row r="421" spans="1:17" s="4" customFormat="1" ht="18.75" hidden="1" customHeight="1" x14ac:dyDescent="0.3">
      <c r="A421" s="7">
        <v>3110</v>
      </c>
      <c r="B421" s="38"/>
      <c r="C421" s="38"/>
      <c r="D421" s="5"/>
      <c r="E421" s="5"/>
      <c r="F421" s="5">
        <f t="shared" ref="F421:F425" si="285">SUM(G421:I421)</f>
        <v>0</v>
      </c>
      <c r="G421" s="5"/>
      <c r="H421" s="5"/>
      <c r="I421" s="30"/>
      <c r="J421" s="5">
        <f t="shared" ref="J421:J425" si="286">SUM(K421:M421)</f>
        <v>0</v>
      </c>
      <c r="K421" s="30"/>
      <c r="L421" s="30"/>
      <c r="M421" s="30"/>
      <c r="N421" s="5">
        <f t="shared" si="273"/>
        <v>0</v>
      </c>
      <c r="O421" s="5">
        <f t="shared" si="274"/>
        <v>0</v>
      </c>
      <c r="P421" s="2">
        <f t="shared" si="248"/>
        <v>0</v>
      </c>
    </row>
    <row r="422" spans="1:17" s="4" customFormat="1" ht="18.75" hidden="1" customHeight="1" x14ac:dyDescent="0.3">
      <c r="A422" s="7">
        <v>3122</v>
      </c>
      <c r="B422" s="38"/>
      <c r="C422" s="38"/>
      <c r="D422" s="5"/>
      <c r="E422" s="5"/>
      <c r="F422" s="5">
        <f t="shared" si="285"/>
        <v>0</v>
      </c>
      <c r="G422" s="5"/>
      <c r="H422" s="5"/>
      <c r="I422" s="30"/>
      <c r="J422" s="5">
        <f t="shared" si="286"/>
        <v>0</v>
      </c>
      <c r="K422" s="30"/>
      <c r="L422" s="30"/>
      <c r="M422" s="30"/>
      <c r="N422" s="5">
        <f t="shared" si="273"/>
        <v>0</v>
      </c>
      <c r="O422" s="5">
        <f t="shared" si="274"/>
        <v>0</v>
      </c>
      <c r="P422" s="2">
        <f t="shared" si="248"/>
        <v>0</v>
      </c>
    </row>
    <row r="423" spans="1:17" s="4" customFormat="1" ht="18.75" hidden="1" customHeight="1" x14ac:dyDescent="0.3">
      <c r="A423" s="7">
        <v>3132</v>
      </c>
      <c r="B423" s="38"/>
      <c r="C423" s="38"/>
      <c r="D423" s="5"/>
      <c r="E423" s="5"/>
      <c r="F423" s="5">
        <f t="shared" si="285"/>
        <v>0</v>
      </c>
      <c r="G423" s="5"/>
      <c r="H423" s="5"/>
      <c r="I423" s="30"/>
      <c r="J423" s="5">
        <f t="shared" si="286"/>
        <v>0</v>
      </c>
      <c r="K423" s="30"/>
      <c r="L423" s="30"/>
      <c r="M423" s="30"/>
      <c r="N423" s="5">
        <f t="shared" si="273"/>
        <v>0</v>
      </c>
      <c r="O423" s="5">
        <f t="shared" si="274"/>
        <v>0</v>
      </c>
      <c r="P423" s="2">
        <f t="shared" si="248"/>
        <v>0</v>
      </c>
    </row>
    <row r="424" spans="1:17" s="4" customFormat="1" ht="18.75" hidden="1" customHeight="1" x14ac:dyDescent="0.3">
      <c r="A424" s="7">
        <v>3142</v>
      </c>
      <c r="B424" s="38"/>
      <c r="C424" s="38"/>
      <c r="D424" s="8"/>
      <c r="E424" s="8"/>
      <c r="F424" s="5">
        <f t="shared" si="285"/>
        <v>0</v>
      </c>
      <c r="G424" s="8"/>
      <c r="H424" s="8"/>
      <c r="I424" s="31"/>
      <c r="J424" s="5">
        <f t="shared" si="286"/>
        <v>0</v>
      </c>
      <c r="K424" s="31"/>
      <c r="L424" s="31"/>
      <c r="M424" s="31"/>
      <c r="N424" s="5">
        <f t="shared" si="273"/>
        <v>0</v>
      </c>
      <c r="O424" s="5">
        <f t="shared" si="274"/>
        <v>0</v>
      </c>
      <c r="P424" s="2">
        <f t="shared" si="248"/>
        <v>0</v>
      </c>
    </row>
    <row r="425" spans="1:17" s="4" customFormat="1" ht="18.75" hidden="1" customHeight="1" x14ac:dyDescent="0.3">
      <c r="A425" s="7"/>
      <c r="B425" s="38"/>
      <c r="C425" s="38"/>
      <c r="D425" s="8"/>
      <c r="E425" s="8"/>
      <c r="F425" s="5">
        <f t="shared" si="285"/>
        <v>0</v>
      </c>
      <c r="G425" s="8"/>
      <c r="H425" s="8"/>
      <c r="I425" s="31"/>
      <c r="J425" s="5">
        <f t="shared" si="286"/>
        <v>0</v>
      </c>
      <c r="K425" s="31"/>
      <c r="L425" s="31"/>
      <c r="M425" s="31"/>
      <c r="N425" s="5">
        <f t="shared" si="273"/>
        <v>0</v>
      </c>
      <c r="O425" s="5">
        <f t="shared" si="274"/>
        <v>0</v>
      </c>
      <c r="P425" s="2">
        <f t="shared" si="248"/>
        <v>0</v>
      </c>
    </row>
    <row r="426" spans="1:17" s="32" customFormat="1" ht="34.5" customHeight="1" x14ac:dyDescent="0.3">
      <c r="A426" s="15" t="s">
        <v>80</v>
      </c>
      <c r="B426" s="15" t="s">
        <v>23</v>
      </c>
      <c r="C426" s="16" t="s">
        <v>29</v>
      </c>
      <c r="D426" s="13">
        <f t="shared" ref="D426:M426" si="287">D427+D446</f>
        <v>4427.1419999999998</v>
      </c>
      <c r="E426" s="13">
        <f t="shared" si="287"/>
        <v>4427.09166</v>
      </c>
      <c r="F426" s="13">
        <f t="shared" si="287"/>
        <v>30</v>
      </c>
      <c r="G426" s="13">
        <f t="shared" si="287"/>
        <v>0</v>
      </c>
      <c r="H426" s="13">
        <f t="shared" si="287"/>
        <v>0</v>
      </c>
      <c r="I426" s="13">
        <f t="shared" si="287"/>
        <v>30</v>
      </c>
      <c r="J426" s="13">
        <f t="shared" si="287"/>
        <v>30</v>
      </c>
      <c r="K426" s="13">
        <f t="shared" si="287"/>
        <v>0</v>
      </c>
      <c r="L426" s="13">
        <f t="shared" si="287"/>
        <v>0</v>
      </c>
      <c r="M426" s="13">
        <f t="shared" si="287"/>
        <v>30</v>
      </c>
      <c r="N426" s="13">
        <f t="shared" si="159"/>
        <v>4457.1419999999998</v>
      </c>
      <c r="O426" s="13">
        <f t="shared" si="160"/>
        <v>4457.09166</v>
      </c>
      <c r="P426" s="32">
        <f t="shared" si="248"/>
        <v>4.4270916600000003</v>
      </c>
    </row>
    <row r="427" spans="1:17" ht="18.75" customHeight="1" x14ac:dyDescent="0.3">
      <c r="A427" s="22" t="s">
        <v>8</v>
      </c>
      <c r="B427" s="38"/>
      <c r="C427" s="38"/>
      <c r="D427" s="9">
        <f t="shared" ref="D427:M427" si="288">SUM(D428:D445)</f>
        <v>4427.1419999999998</v>
      </c>
      <c r="E427" s="9">
        <f t="shared" si="288"/>
        <v>4427.09166</v>
      </c>
      <c r="F427" s="9">
        <f t="shared" si="288"/>
        <v>0</v>
      </c>
      <c r="G427" s="9">
        <f t="shared" si="288"/>
        <v>0</v>
      </c>
      <c r="H427" s="9">
        <f t="shared" si="288"/>
        <v>0</v>
      </c>
      <c r="I427" s="29">
        <f t="shared" si="288"/>
        <v>0</v>
      </c>
      <c r="J427" s="9">
        <f t="shared" si="288"/>
        <v>0</v>
      </c>
      <c r="K427" s="29">
        <f t="shared" si="288"/>
        <v>0</v>
      </c>
      <c r="L427" s="29">
        <f t="shared" si="288"/>
        <v>0</v>
      </c>
      <c r="M427" s="29">
        <f t="shared" si="288"/>
        <v>0</v>
      </c>
      <c r="N427" s="9">
        <f t="shared" si="159"/>
        <v>4427.1419999999998</v>
      </c>
      <c r="O427" s="9">
        <f t="shared" si="160"/>
        <v>4427.09166</v>
      </c>
      <c r="P427" s="2">
        <f t="shared" si="248"/>
        <v>4.4270916600000003</v>
      </c>
    </row>
    <row r="428" spans="1:17" ht="18.75" customHeight="1" x14ac:dyDescent="0.3">
      <c r="A428" s="7">
        <v>2111</v>
      </c>
      <c r="B428" s="38"/>
      <c r="C428" s="38"/>
      <c r="D428" s="5"/>
      <c r="E428" s="5"/>
      <c r="F428" s="5">
        <f>SUM(G428:I428)</f>
        <v>0</v>
      </c>
      <c r="G428" s="5"/>
      <c r="H428" s="5"/>
      <c r="I428" s="30"/>
      <c r="J428" s="5">
        <f>SUM(K428:M428)</f>
        <v>0</v>
      </c>
      <c r="K428" s="30"/>
      <c r="L428" s="30"/>
      <c r="M428" s="30"/>
      <c r="N428" s="5">
        <f t="shared" si="159"/>
        <v>0</v>
      </c>
      <c r="O428" s="5">
        <f t="shared" si="160"/>
        <v>0</v>
      </c>
      <c r="P428" s="2">
        <f t="shared" si="248"/>
        <v>0</v>
      </c>
    </row>
    <row r="429" spans="1:17" ht="18.75" customHeight="1" x14ac:dyDescent="0.3">
      <c r="A429" s="7">
        <v>2120</v>
      </c>
      <c r="B429" s="38"/>
      <c r="C429" s="38"/>
      <c r="D429" s="5"/>
      <c r="E429" s="5"/>
      <c r="F429" s="5">
        <f t="shared" ref="F429:F445" si="289">SUM(G429:I429)</f>
        <v>0</v>
      </c>
      <c r="G429" s="5"/>
      <c r="H429" s="5"/>
      <c r="I429" s="30"/>
      <c r="J429" s="5">
        <f t="shared" ref="J429:J445" si="290">SUM(K429:M429)</f>
        <v>0</v>
      </c>
      <c r="K429" s="30"/>
      <c r="L429" s="30"/>
      <c r="M429" s="30"/>
      <c r="N429" s="5">
        <f t="shared" si="159"/>
        <v>0</v>
      </c>
      <c r="O429" s="5">
        <f t="shared" si="160"/>
        <v>0</v>
      </c>
      <c r="P429" s="2">
        <f t="shared" si="248"/>
        <v>0</v>
      </c>
    </row>
    <row r="430" spans="1:17" ht="18.75" customHeight="1" x14ac:dyDescent="0.3">
      <c r="A430" s="7">
        <v>2210</v>
      </c>
      <c r="B430" s="38"/>
      <c r="C430" s="38"/>
      <c r="D430" s="5">
        <v>2700.82</v>
      </c>
      <c r="E430" s="5">
        <v>2700.8195000000001</v>
      </c>
      <c r="F430" s="5">
        <f t="shared" si="289"/>
        <v>0</v>
      </c>
      <c r="G430" s="5"/>
      <c r="H430" s="5"/>
      <c r="I430" s="30"/>
      <c r="J430" s="5">
        <f t="shared" si="290"/>
        <v>0</v>
      </c>
      <c r="K430" s="30"/>
      <c r="L430" s="30"/>
      <c r="M430" s="30"/>
      <c r="N430" s="5">
        <f t="shared" si="159"/>
        <v>2700.82</v>
      </c>
      <c r="O430" s="5">
        <f t="shared" si="160"/>
        <v>2700.8195000000001</v>
      </c>
      <c r="P430" s="2">
        <f t="shared" si="248"/>
        <v>2.7008195000000002</v>
      </c>
    </row>
    <row r="431" spans="1:17" ht="18.75" customHeight="1" x14ac:dyDescent="0.3">
      <c r="A431" s="7">
        <v>2220</v>
      </c>
      <c r="B431" s="38"/>
      <c r="C431" s="38"/>
      <c r="D431" s="5"/>
      <c r="E431" s="5"/>
      <c r="F431" s="5">
        <f t="shared" si="289"/>
        <v>0</v>
      </c>
      <c r="G431" s="5"/>
      <c r="H431" s="5"/>
      <c r="I431" s="30"/>
      <c r="J431" s="5">
        <f t="shared" si="290"/>
        <v>0</v>
      </c>
      <c r="K431" s="30"/>
      <c r="L431" s="30"/>
      <c r="M431" s="30"/>
      <c r="N431" s="5">
        <f t="shared" si="159"/>
        <v>0</v>
      </c>
      <c r="O431" s="5">
        <f t="shared" si="160"/>
        <v>0</v>
      </c>
      <c r="P431" s="2">
        <f t="shared" si="248"/>
        <v>0</v>
      </c>
    </row>
    <row r="432" spans="1:17" ht="18.75" customHeight="1" x14ac:dyDescent="0.3">
      <c r="A432" s="7">
        <v>2230</v>
      </c>
      <c r="B432" s="38"/>
      <c r="C432" s="38"/>
      <c r="D432" s="5"/>
      <c r="E432" s="5"/>
      <c r="F432" s="5">
        <f t="shared" si="289"/>
        <v>0</v>
      </c>
      <c r="G432" s="5"/>
      <c r="H432" s="5"/>
      <c r="I432" s="30"/>
      <c r="J432" s="5">
        <f t="shared" si="290"/>
        <v>0</v>
      </c>
      <c r="K432" s="30"/>
      <c r="L432" s="30"/>
      <c r="M432" s="30"/>
      <c r="N432" s="5">
        <f t="shared" si="159"/>
        <v>0</v>
      </c>
      <c r="O432" s="5">
        <f t="shared" si="160"/>
        <v>0</v>
      </c>
      <c r="P432" s="2">
        <f t="shared" si="248"/>
        <v>0</v>
      </c>
    </row>
    <row r="433" spans="1:17" ht="18.75" customHeight="1" x14ac:dyDescent="0.3">
      <c r="A433" s="7">
        <v>2240</v>
      </c>
      <c r="B433" s="38"/>
      <c r="C433" s="38"/>
      <c r="D433" s="5">
        <v>0.73399999999999999</v>
      </c>
      <c r="E433" s="5">
        <v>0.73318000000000005</v>
      </c>
      <c r="F433" s="5">
        <f t="shared" si="289"/>
        <v>0</v>
      </c>
      <c r="G433" s="5"/>
      <c r="H433" s="5"/>
      <c r="I433" s="30"/>
      <c r="J433" s="5">
        <f t="shared" si="290"/>
        <v>0</v>
      </c>
      <c r="K433" s="30"/>
      <c r="L433" s="30"/>
      <c r="M433" s="30"/>
      <c r="N433" s="5">
        <f t="shared" si="159"/>
        <v>0.73399999999999999</v>
      </c>
      <c r="O433" s="5">
        <f t="shared" si="160"/>
        <v>0.73318000000000005</v>
      </c>
      <c r="P433" s="2">
        <f t="shared" si="248"/>
        <v>7.3318000000000005E-4</v>
      </c>
    </row>
    <row r="434" spans="1:17" ht="18.75" customHeight="1" x14ac:dyDescent="0.3">
      <c r="A434" s="7">
        <v>2250</v>
      </c>
      <c r="B434" s="38"/>
      <c r="C434" s="38"/>
      <c r="D434" s="5"/>
      <c r="E434" s="5"/>
      <c r="F434" s="5">
        <f t="shared" si="289"/>
        <v>0</v>
      </c>
      <c r="G434" s="5"/>
      <c r="H434" s="5"/>
      <c r="I434" s="30"/>
      <c r="J434" s="5">
        <f t="shared" si="290"/>
        <v>0</v>
      </c>
      <c r="K434" s="30"/>
      <c r="L434" s="30"/>
      <c r="M434" s="30"/>
      <c r="N434" s="5">
        <f t="shared" si="159"/>
        <v>0</v>
      </c>
      <c r="O434" s="5">
        <f t="shared" si="160"/>
        <v>0</v>
      </c>
      <c r="P434" s="2">
        <f t="shared" si="248"/>
        <v>0</v>
      </c>
    </row>
    <row r="435" spans="1:17" ht="18.75" customHeight="1" x14ac:dyDescent="0.3">
      <c r="A435" s="7">
        <v>2271</v>
      </c>
      <c r="B435" s="38"/>
      <c r="C435" s="38"/>
      <c r="D435" s="5"/>
      <c r="E435" s="5"/>
      <c r="F435" s="5">
        <f t="shared" si="289"/>
        <v>0</v>
      </c>
      <c r="G435" s="5"/>
      <c r="H435" s="5"/>
      <c r="I435" s="30"/>
      <c r="J435" s="5">
        <f t="shared" si="290"/>
        <v>0</v>
      </c>
      <c r="K435" s="30"/>
      <c r="L435" s="30"/>
      <c r="M435" s="30"/>
      <c r="N435" s="5">
        <f t="shared" si="159"/>
        <v>0</v>
      </c>
      <c r="O435" s="5">
        <f t="shared" si="160"/>
        <v>0</v>
      </c>
      <c r="P435" s="2">
        <f t="shared" si="248"/>
        <v>0</v>
      </c>
    </row>
    <row r="436" spans="1:17" ht="18.75" customHeight="1" x14ac:dyDescent="0.3">
      <c r="A436" s="7">
        <v>2272</v>
      </c>
      <c r="B436" s="38"/>
      <c r="C436" s="38"/>
      <c r="D436" s="5"/>
      <c r="E436" s="5"/>
      <c r="F436" s="5">
        <f t="shared" si="289"/>
        <v>0</v>
      </c>
      <c r="G436" s="5"/>
      <c r="H436" s="5"/>
      <c r="I436" s="30"/>
      <c r="J436" s="5">
        <f t="shared" si="290"/>
        <v>0</v>
      </c>
      <c r="K436" s="30"/>
      <c r="L436" s="30"/>
      <c r="M436" s="30"/>
      <c r="N436" s="5">
        <f t="shared" si="159"/>
        <v>0</v>
      </c>
      <c r="O436" s="5">
        <f t="shared" si="160"/>
        <v>0</v>
      </c>
      <c r="P436" s="2">
        <f t="shared" si="248"/>
        <v>0</v>
      </c>
    </row>
    <row r="437" spans="1:17" ht="18.75" customHeight="1" x14ac:dyDescent="0.3">
      <c r="A437" s="7">
        <v>2273</v>
      </c>
      <c r="B437" s="38"/>
      <c r="C437" s="38"/>
      <c r="D437" s="5"/>
      <c r="E437" s="5"/>
      <c r="F437" s="5">
        <f t="shared" si="289"/>
        <v>0</v>
      </c>
      <c r="G437" s="5"/>
      <c r="H437" s="5"/>
      <c r="I437" s="30"/>
      <c r="J437" s="5">
        <f t="shared" si="290"/>
        <v>0</v>
      </c>
      <c r="K437" s="30"/>
      <c r="L437" s="30"/>
      <c r="M437" s="30"/>
      <c r="N437" s="5">
        <f t="shared" si="159"/>
        <v>0</v>
      </c>
      <c r="O437" s="5">
        <f t="shared" si="160"/>
        <v>0</v>
      </c>
      <c r="P437" s="2">
        <f t="shared" si="248"/>
        <v>0</v>
      </c>
    </row>
    <row r="438" spans="1:17" ht="18.75" customHeight="1" x14ac:dyDescent="0.3">
      <c r="A438" s="7">
        <v>2274</v>
      </c>
      <c r="B438" s="38"/>
      <c r="C438" s="38"/>
      <c r="D438" s="5"/>
      <c r="E438" s="5"/>
      <c r="F438" s="5">
        <f t="shared" si="289"/>
        <v>0</v>
      </c>
      <c r="G438" s="5"/>
      <c r="H438" s="5"/>
      <c r="I438" s="30"/>
      <c r="J438" s="5">
        <f t="shared" si="290"/>
        <v>0</v>
      </c>
      <c r="K438" s="30"/>
      <c r="L438" s="30"/>
      <c r="M438" s="30"/>
      <c r="N438" s="5">
        <f t="shared" si="159"/>
        <v>0</v>
      </c>
      <c r="O438" s="5">
        <f t="shared" si="160"/>
        <v>0</v>
      </c>
      <c r="P438" s="2">
        <f t="shared" si="248"/>
        <v>0</v>
      </c>
    </row>
    <row r="439" spans="1:17" ht="18.75" customHeight="1" x14ac:dyDescent="0.3">
      <c r="A439" s="7">
        <v>2275</v>
      </c>
      <c r="B439" s="38"/>
      <c r="C439" s="38"/>
      <c r="D439" s="5"/>
      <c r="E439" s="5"/>
      <c r="F439" s="5">
        <f t="shared" si="289"/>
        <v>0</v>
      </c>
      <c r="G439" s="5"/>
      <c r="H439" s="5"/>
      <c r="I439" s="30"/>
      <c r="J439" s="5">
        <f t="shared" si="290"/>
        <v>0</v>
      </c>
      <c r="K439" s="30"/>
      <c r="L439" s="30"/>
      <c r="M439" s="30"/>
      <c r="N439" s="5">
        <f t="shared" si="159"/>
        <v>0</v>
      </c>
      <c r="O439" s="5">
        <f t="shared" si="160"/>
        <v>0</v>
      </c>
      <c r="P439" s="2">
        <f t="shared" si="248"/>
        <v>0</v>
      </c>
    </row>
    <row r="440" spans="1:17" ht="18.75" customHeight="1" x14ac:dyDescent="0.3">
      <c r="A440" s="7">
        <v>2276</v>
      </c>
      <c r="B440" s="38"/>
      <c r="C440" s="38"/>
      <c r="D440" s="5"/>
      <c r="E440" s="5"/>
      <c r="F440" s="5">
        <f t="shared" si="289"/>
        <v>0</v>
      </c>
      <c r="G440" s="5"/>
      <c r="H440" s="5"/>
      <c r="I440" s="30"/>
      <c r="J440" s="5">
        <f t="shared" si="290"/>
        <v>0</v>
      </c>
      <c r="K440" s="30"/>
      <c r="L440" s="30"/>
      <c r="M440" s="30"/>
      <c r="N440" s="5">
        <f t="shared" si="159"/>
        <v>0</v>
      </c>
      <c r="O440" s="5">
        <f t="shared" si="160"/>
        <v>0</v>
      </c>
      <c r="P440" s="2">
        <f t="shared" si="248"/>
        <v>0</v>
      </c>
    </row>
    <row r="441" spans="1:17" ht="18.75" customHeight="1" x14ac:dyDescent="0.3">
      <c r="A441" s="7">
        <v>2282</v>
      </c>
      <c r="B441" s="38"/>
      <c r="C441" s="38"/>
      <c r="D441" s="5"/>
      <c r="E441" s="5"/>
      <c r="F441" s="5">
        <f t="shared" si="289"/>
        <v>0</v>
      </c>
      <c r="G441" s="5"/>
      <c r="H441" s="5"/>
      <c r="I441" s="30"/>
      <c r="J441" s="5">
        <f t="shared" si="290"/>
        <v>0</v>
      </c>
      <c r="K441" s="30"/>
      <c r="L441" s="30"/>
      <c r="M441" s="30"/>
      <c r="N441" s="5">
        <f t="shared" si="159"/>
        <v>0</v>
      </c>
      <c r="O441" s="5">
        <f t="shared" si="160"/>
        <v>0</v>
      </c>
      <c r="P441" s="2">
        <f t="shared" si="248"/>
        <v>0</v>
      </c>
    </row>
    <row r="442" spans="1:17" ht="18.75" customHeight="1" x14ac:dyDescent="0.3">
      <c r="A442" s="7">
        <v>2610</v>
      </c>
      <c r="B442" s="38"/>
      <c r="C442" s="38"/>
      <c r="D442" s="5">
        <v>1111.9000000000001</v>
      </c>
      <c r="E442" s="5">
        <v>1111.8998000000001</v>
      </c>
      <c r="F442" s="5">
        <f t="shared" si="289"/>
        <v>0</v>
      </c>
      <c r="G442" s="5"/>
      <c r="H442" s="5"/>
      <c r="I442" s="30"/>
      <c r="J442" s="5">
        <f t="shared" si="290"/>
        <v>0</v>
      </c>
      <c r="K442" s="30"/>
      <c r="L442" s="30"/>
      <c r="M442" s="30"/>
      <c r="N442" s="5">
        <f t="shared" si="159"/>
        <v>1111.9000000000001</v>
      </c>
      <c r="O442" s="5">
        <f t="shared" si="160"/>
        <v>1111.8998000000001</v>
      </c>
      <c r="P442" s="2">
        <f t="shared" si="248"/>
        <v>1.1118998000000002</v>
      </c>
    </row>
    <row r="443" spans="1:17" ht="18.75" customHeight="1" x14ac:dyDescent="0.3">
      <c r="A443" s="7">
        <v>2720</v>
      </c>
      <c r="B443" s="38"/>
      <c r="C443" s="38"/>
      <c r="D443" s="5"/>
      <c r="E443" s="5"/>
      <c r="F443" s="5">
        <f t="shared" si="289"/>
        <v>0</v>
      </c>
      <c r="G443" s="5"/>
      <c r="H443" s="5"/>
      <c r="I443" s="30"/>
      <c r="J443" s="5">
        <f t="shared" si="290"/>
        <v>0</v>
      </c>
      <c r="K443" s="30"/>
      <c r="L443" s="30"/>
      <c r="M443" s="30"/>
      <c r="N443" s="5">
        <f t="shared" si="159"/>
        <v>0</v>
      </c>
      <c r="O443" s="5">
        <f t="shared" si="160"/>
        <v>0</v>
      </c>
      <c r="P443" s="2">
        <f t="shared" si="248"/>
        <v>0</v>
      </c>
    </row>
    <row r="444" spans="1:17" ht="18.75" customHeight="1" x14ac:dyDescent="0.3">
      <c r="A444" s="7">
        <v>2730</v>
      </c>
      <c r="B444" s="38"/>
      <c r="C444" s="38"/>
      <c r="D444" s="5">
        <v>613.68799999999999</v>
      </c>
      <c r="E444" s="5">
        <v>613.63918000000001</v>
      </c>
      <c r="F444" s="5">
        <f t="shared" si="289"/>
        <v>0</v>
      </c>
      <c r="G444" s="5"/>
      <c r="H444" s="5"/>
      <c r="I444" s="30"/>
      <c r="J444" s="5">
        <f t="shared" si="290"/>
        <v>0</v>
      </c>
      <c r="K444" s="30"/>
      <c r="L444" s="30"/>
      <c r="M444" s="30"/>
      <c r="N444" s="5">
        <f t="shared" si="159"/>
        <v>613.68799999999999</v>
      </c>
      <c r="O444" s="5">
        <f t="shared" si="160"/>
        <v>613.63918000000001</v>
      </c>
      <c r="P444" s="2">
        <f t="shared" si="248"/>
        <v>0.61363918000000006</v>
      </c>
    </row>
    <row r="445" spans="1:17" ht="18.75" customHeight="1" x14ac:dyDescent="0.3">
      <c r="A445" s="7">
        <v>2800</v>
      </c>
      <c r="B445" s="38"/>
      <c r="C445" s="38"/>
      <c r="D445" s="5"/>
      <c r="E445" s="5"/>
      <c r="F445" s="5">
        <f t="shared" si="289"/>
        <v>0</v>
      </c>
      <c r="G445" s="5"/>
      <c r="H445" s="5"/>
      <c r="I445" s="30"/>
      <c r="J445" s="5">
        <f t="shared" si="290"/>
        <v>0</v>
      </c>
      <c r="K445" s="30"/>
      <c r="L445" s="30"/>
      <c r="M445" s="30"/>
      <c r="N445" s="5">
        <f t="shared" si="159"/>
        <v>0</v>
      </c>
      <c r="O445" s="5">
        <f t="shared" si="160"/>
        <v>0</v>
      </c>
      <c r="P445" s="2">
        <f t="shared" si="248"/>
        <v>0</v>
      </c>
      <c r="Q445" s="19"/>
    </row>
    <row r="446" spans="1:17" ht="18.75" customHeight="1" x14ac:dyDescent="0.3">
      <c r="A446" s="22" t="s">
        <v>9</v>
      </c>
      <c r="B446" s="38"/>
      <c r="C446" s="38"/>
      <c r="D446" s="9">
        <f t="shared" ref="D446:M446" si="291">SUM(D447:D451)</f>
        <v>0</v>
      </c>
      <c r="E446" s="9">
        <f t="shared" si="291"/>
        <v>0</v>
      </c>
      <c r="F446" s="9">
        <f t="shared" si="291"/>
        <v>30</v>
      </c>
      <c r="G446" s="9">
        <f t="shared" si="291"/>
        <v>0</v>
      </c>
      <c r="H446" s="9">
        <f t="shared" si="291"/>
        <v>0</v>
      </c>
      <c r="I446" s="29">
        <f t="shared" si="291"/>
        <v>30</v>
      </c>
      <c r="J446" s="9">
        <f t="shared" si="291"/>
        <v>30</v>
      </c>
      <c r="K446" s="29">
        <f t="shared" si="291"/>
        <v>0</v>
      </c>
      <c r="L446" s="29">
        <f t="shared" si="291"/>
        <v>0</v>
      </c>
      <c r="M446" s="29">
        <f t="shared" si="291"/>
        <v>30</v>
      </c>
      <c r="N446" s="9">
        <f t="shared" si="159"/>
        <v>30</v>
      </c>
      <c r="O446" s="9">
        <f t="shared" si="160"/>
        <v>30</v>
      </c>
      <c r="P446" s="2">
        <f t="shared" si="248"/>
        <v>0</v>
      </c>
    </row>
    <row r="447" spans="1:17" s="4" customFormat="1" ht="18.75" customHeight="1" x14ac:dyDescent="0.3">
      <c r="A447" s="7">
        <v>3110</v>
      </c>
      <c r="B447" s="38"/>
      <c r="C447" s="38"/>
      <c r="D447" s="5"/>
      <c r="E447" s="5"/>
      <c r="F447" s="5">
        <f t="shared" ref="F447:F451" si="292">SUM(G447:I447)</f>
        <v>30</v>
      </c>
      <c r="G447" s="5"/>
      <c r="H447" s="5"/>
      <c r="I447" s="30">
        <v>30</v>
      </c>
      <c r="J447" s="5">
        <f t="shared" ref="J447:J451" si="293">SUM(K447:M447)</f>
        <v>30</v>
      </c>
      <c r="K447" s="30"/>
      <c r="L447" s="30"/>
      <c r="M447" s="30">
        <v>30</v>
      </c>
      <c r="N447" s="5">
        <f t="shared" si="159"/>
        <v>30</v>
      </c>
      <c r="O447" s="5">
        <f t="shared" si="160"/>
        <v>30</v>
      </c>
      <c r="P447" s="2">
        <f t="shared" si="248"/>
        <v>0</v>
      </c>
    </row>
    <row r="448" spans="1:17" s="4" customFormat="1" ht="18.75" hidden="1" customHeight="1" x14ac:dyDescent="0.3">
      <c r="A448" s="7">
        <v>3122</v>
      </c>
      <c r="B448" s="38"/>
      <c r="C448" s="38"/>
      <c r="D448" s="5"/>
      <c r="E448" s="5"/>
      <c r="F448" s="5">
        <f t="shared" si="292"/>
        <v>0</v>
      </c>
      <c r="G448" s="5"/>
      <c r="H448" s="5"/>
      <c r="I448" s="30"/>
      <c r="J448" s="5">
        <f t="shared" si="293"/>
        <v>0</v>
      </c>
      <c r="K448" s="30"/>
      <c r="L448" s="30"/>
      <c r="M448" s="30"/>
      <c r="N448" s="5">
        <f t="shared" si="159"/>
        <v>0</v>
      </c>
      <c r="O448" s="5">
        <f t="shared" si="160"/>
        <v>0</v>
      </c>
      <c r="P448" s="2">
        <f t="shared" si="248"/>
        <v>0</v>
      </c>
    </row>
    <row r="449" spans="1:16" s="4" customFormat="1" ht="18.75" hidden="1" customHeight="1" x14ac:dyDescent="0.3">
      <c r="A449" s="7">
        <v>3132</v>
      </c>
      <c r="B449" s="38"/>
      <c r="C449" s="38"/>
      <c r="D449" s="5"/>
      <c r="E449" s="5"/>
      <c r="F449" s="5">
        <f t="shared" si="292"/>
        <v>0</v>
      </c>
      <c r="G449" s="5"/>
      <c r="H449" s="5"/>
      <c r="I449" s="30"/>
      <c r="J449" s="5">
        <f t="shared" si="293"/>
        <v>0</v>
      </c>
      <c r="K449" s="30"/>
      <c r="L449" s="30"/>
      <c r="M449" s="30"/>
      <c r="N449" s="5">
        <f t="shared" si="159"/>
        <v>0</v>
      </c>
      <c r="O449" s="5">
        <f t="shared" si="160"/>
        <v>0</v>
      </c>
      <c r="P449" s="2">
        <f t="shared" si="248"/>
        <v>0</v>
      </c>
    </row>
    <row r="450" spans="1:16" s="4" customFormat="1" ht="18.75" hidden="1" customHeight="1" x14ac:dyDescent="0.3">
      <c r="A450" s="7">
        <v>3142</v>
      </c>
      <c r="B450" s="38"/>
      <c r="C450" s="38"/>
      <c r="D450" s="8"/>
      <c r="E450" s="8"/>
      <c r="F450" s="5">
        <f t="shared" si="292"/>
        <v>0</v>
      </c>
      <c r="G450" s="8"/>
      <c r="H450" s="8"/>
      <c r="I450" s="31"/>
      <c r="J450" s="5">
        <f t="shared" si="293"/>
        <v>0</v>
      </c>
      <c r="K450" s="31"/>
      <c r="L450" s="31"/>
      <c r="M450" s="31"/>
      <c r="N450" s="5">
        <f t="shared" si="159"/>
        <v>0</v>
      </c>
      <c r="O450" s="5">
        <f t="shared" si="160"/>
        <v>0</v>
      </c>
      <c r="P450" s="2">
        <f t="shared" si="248"/>
        <v>0</v>
      </c>
    </row>
    <row r="451" spans="1:16" s="4" customFormat="1" ht="18.75" hidden="1" customHeight="1" x14ac:dyDescent="0.3">
      <c r="A451" s="7"/>
      <c r="B451" s="38"/>
      <c r="C451" s="38"/>
      <c r="D451" s="8"/>
      <c r="E451" s="8"/>
      <c r="F451" s="5">
        <f t="shared" si="292"/>
        <v>0</v>
      </c>
      <c r="G451" s="8"/>
      <c r="H451" s="8"/>
      <c r="I451" s="31"/>
      <c r="J451" s="5">
        <f t="shared" si="293"/>
        <v>0</v>
      </c>
      <c r="K451" s="31"/>
      <c r="L451" s="31"/>
      <c r="M451" s="31"/>
      <c r="N451" s="5">
        <f t="shared" si="159"/>
        <v>0</v>
      </c>
      <c r="O451" s="5">
        <f t="shared" si="160"/>
        <v>0</v>
      </c>
      <c r="P451" s="2">
        <f t="shared" si="248"/>
        <v>0</v>
      </c>
    </row>
    <row r="452" spans="1:16" s="32" customFormat="1" ht="57.2" customHeight="1" x14ac:dyDescent="0.3">
      <c r="A452" s="15" t="s">
        <v>82</v>
      </c>
      <c r="B452" s="15" t="s">
        <v>23</v>
      </c>
      <c r="C452" s="16" t="s">
        <v>81</v>
      </c>
      <c r="D452" s="13">
        <f t="shared" ref="D452:M452" si="294">D453+D472</f>
        <v>422.72899999999998</v>
      </c>
      <c r="E452" s="13">
        <f t="shared" si="294"/>
        <v>422.38314000000003</v>
      </c>
      <c r="F452" s="13">
        <f t="shared" si="294"/>
        <v>0</v>
      </c>
      <c r="G452" s="13">
        <f t="shared" si="294"/>
        <v>0</v>
      </c>
      <c r="H452" s="13">
        <f t="shared" si="294"/>
        <v>0</v>
      </c>
      <c r="I452" s="13">
        <f t="shared" si="294"/>
        <v>0</v>
      </c>
      <c r="J452" s="13">
        <f t="shared" si="294"/>
        <v>0</v>
      </c>
      <c r="K452" s="13">
        <f t="shared" si="294"/>
        <v>0</v>
      </c>
      <c r="L452" s="13">
        <f t="shared" si="294"/>
        <v>0</v>
      </c>
      <c r="M452" s="13">
        <f t="shared" si="294"/>
        <v>0</v>
      </c>
      <c r="N452" s="13">
        <f t="shared" si="159"/>
        <v>422.72899999999998</v>
      </c>
      <c r="O452" s="13">
        <f t="shared" si="160"/>
        <v>422.38314000000003</v>
      </c>
      <c r="P452" s="32">
        <f t="shared" si="248"/>
        <v>0.42238314000000005</v>
      </c>
    </row>
    <row r="453" spans="1:16" ht="18.75" customHeight="1" x14ac:dyDescent="0.3">
      <c r="A453" s="22" t="s">
        <v>8</v>
      </c>
      <c r="B453" s="38"/>
      <c r="C453" s="38"/>
      <c r="D453" s="9">
        <f t="shared" ref="D453:M453" si="295">SUM(D454:D471)</f>
        <v>422.72899999999998</v>
      </c>
      <c r="E453" s="9">
        <f t="shared" si="295"/>
        <v>422.38314000000003</v>
      </c>
      <c r="F453" s="9">
        <f t="shared" si="295"/>
        <v>0</v>
      </c>
      <c r="G453" s="9">
        <f t="shared" si="295"/>
        <v>0</v>
      </c>
      <c r="H453" s="9">
        <f t="shared" si="295"/>
        <v>0</v>
      </c>
      <c r="I453" s="29">
        <f t="shared" si="295"/>
        <v>0</v>
      </c>
      <c r="J453" s="9">
        <f t="shared" si="295"/>
        <v>0</v>
      </c>
      <c r="K453" s="29">
        <f t="shared" si="295"/>
        <v>0</v>
      </c>
      <c r="L453" s="29">
        <f t="shared" si="295"/>
        <v>0</v>
      </c>
      <c r="M453" s="29">
        <f t="shared" si="295"/>
        <v>0</v>
      </c>
      <c r="N453" s="9">
        <f t="shared" si="159"/>
        <v>422.72899999999998</v>
      </c>
      <c r="O453" s="9">
        <f t="shared" si="160"/>
        <v>422.38314000000003</v>
      </c>
      <c r="P453" s="2">
        <f t="shared" si="248"/>
        <v>0.42238314000000005</v>
      </c>
    </row>
    <row r="454" spans="1:16" ht="18.75" customHeight="1" x14ac:dyDescent="0.3">
      <c r="A454" s="7">
        <v>2111</v>
      </c>
      <c r="B454" s="38"/>
      <c r="C454" s="38"/>
      <c r="D454" s="5">
        <v>68.173000000000002</v>
      </c>
      <c r="E454" s="5">
        <v>68.170959999999994</v>
      </c>
      <c r="F454" s="5">
        <f>SUM(G454:I454)</f>
        <v>0</v>
      </c>
      <c r="G454" s="5"/>
      <c r="H454" s="5"/>
      <c r="I454" s="30"/>
      <c r="J454" s="5">
        <f>SUM(K454:M454)</f>
        <v>0</v>
      </c>
      <c r="K454" s="30"/>
      <c r="L454" s="30"/>
      <c r="M454" s="30"/>
      <c r="N454" s="5">
        <f t="shared" si="159"/>
        <v>68.173000000000002</v>
      </c>
      <c r="O454" s="5">
        <f t="shared" si="160"/>
        <v>68.170959999999994</v>
      </c>
      <c r="P454" s="2">
        <f t="shared" si="248"/>
        <v>6.8170959999999989E-2</v>
      </c>
    </row>
    <row r="455" spans="1:16" ht="18.75" customHeight="1" x14ac:dyDescent="0.3">
      <c r="A455" s="7">
        <v>2120</v>
      </c>
      <c r="B455" s="38"/>
      <c r="C455" s="38"/>
      <c r="D455" s="5">
        <v>15.337</v>
      </c>
      <c r="E455" s="5">
        <v>15.335150000000001</v>
      </c>
      <c r="F455" s="5">
        <f t="shared" ref="F455:F471" si="296">SUM(G455:I455)</f>
        <v>0</v>
      </c>
      <c r="G455" s="5"/>
      <c r="H455" s="5"/>
      <c r="I455" s="30"/>
      <c r="J455" s="5">
        <f t="shared" ref="J455:J471" si="297">SUM(K455:M455)</f>
        <v>0</v>
      </c>
      <c r="K455" s="30"/>
      <c r="L455" s="30"/>
      <c r="M455" s="30"/>
      <c r="N455" s="5">
        <f t="shared" si="159"/>
        <v>15.337</v>
      </c>
      <c r="O455" s="5">
        <f t="shared" si="160"/>
        <v>15.335150000000001</v>
      </c>
      <c r="P455" s="2">
        <f t="shared" si="248"/>
        <v>1.5335150000000001E-2</v>
      </c>
    </row>
    <row r="456" spans="1:16" ht="18.75" customHeight="1" x14ac:dyDescent="0.3">
      <c r="A456" s="7">
        <v>2210</v>
      </c>
      <c r="B456" s="38"/>
      <c r="C456" s="38"/>
      <c r="D456" s="5">
        <v>133.726</v>
      </c>
      <c r="E456" s="5">
        <v>133.72507999999999</v>
      </c>
      <c r="F456" s="5">
        <f t="shared" si="296"/>
        <v>0</v>
      </c>
      <c r="G456" s="5"/>
      <c r="H456" s="5"/>
      <c r="I456" s="30"/>
      <c r="J456" s="5">
        <f t="shared" si="297"/>
        <v>0</v>
      </c>
      <c r="K456" s="30"/>
      <c r="L456" s="30"/>
      <c r="M456" s="30"/>
      <c r="N456" s="5">
        <f t="shared" si="159"/>
        <v>133.726</v>
      </c>
      <c r="O456" s="5">
        <f t="shared" si="160"/>
        <v>133.72507999999999</v>
      </c>
      <c r="P456" s="2">
        <f t="shared" si="248"/>
        <v>0.13372508</v>
      </c>
    </row>
    <row r="457" spans="1:16" ht="18.75" customHeight="1" x14ac:dyDescent="0.3">
      <c r="A457" s="7">
        <v>2220</v>
      </c>
      <c r="B457" s="38"/>
      <c r="C457" s="38"/>
      <c r="D457" s="5"/>
      <c r="E457" s="5"/>
      <c r="F457" s="5">
        <f t="shared" si="296"/>
        <v>0</v>
      </c>
      <c r="G457" s="5"/>
      <c r="H457" s="5"/>
      <c r="I457" s="30"/>
      <c r="J457" s="5">
        <f t="shared" si="297"/>
        <v>0</v>
      </c>
      <c r="K457" s="30"/>
      <c r="L457" s="30"/>
      <c r="M457" s="30"/>
      <c r="N457" s="5">
        <f t="shared" si="159"/>
        <v>0</v>
      </c>
      <c r="O457" s="5">
        <f t="shared" si="160"/>
        <v>0</v>
      </c>
      <c r="P457" s="2">
        <f t="shared" si="248"/>
        <v>0</v>
      </c>
    </row>
    <row r="458" spans="1:16" ht="18.75" customHeight="1" x14ac:dyDescent="0.3">
      <c r="A458" s="7">
        <v>2230</v>
      </c>
      <c r="B458" s="38"/>
      <c r="C458" s="38"/>
      <c r="D458" s="5"/>
      <c r="E458" s="5"/>
      <c r="F458" s="5">
        <f t="shared" si="296"/>
        <v>0</v>
      </c>
      <c r="G458" s="5"/>
      <c r="H458" s="5"/>
      <c r="I458" s="30"/>
      <c r="J458" s="5">
        <f t="shared" si="297"/>
        <v>0</v>
      </c>
      <c r="K458" s="30"/>
      <c r="L458" s="30"/>
      <c r="M458" s="30"/>
      <c r="N458" s="5">
        <f t="shared" si="159"/>
        <v>0</v>
      </c>
      <c r="O458" s="5">
        <f t="shared" si="160"/>
        <v>0</v>
      </c>
      <c r="P458" s="2">
        <f t="shared" ref="P458:P521" si="298">E458/1000</f>
        <v>0</v>
      </c>
    </row>
    <row r="459" spans="1:16" ht="18.75" customHeight="1" x14ac:dyDescent="0.3">
      <c r="A459" s="7">
        <v>2240</v>
      </c>
      <c r="B459" s="38"/>
      <c r="C459" s="38"/>
      <c r="D459" s="5">
        <v>79.421000000000006</v>
      </c>
      <c r="E459" s="5">
        <v>79.381380000000007</v>
      </c>
      <c r="F459" s="5">
        <f t="shared" si="296"/>
        <v>0</v>
      </c>
      <c r="G459" s="5"/>
      <c r="H459" s="5"/>
      <c r="I459" s="30"/>
      <c r="J459" s="5">
        <f t="shared" si="297"/>
        <v>0</v>
      </c>
      <c r="K459" s="30"/>
      <c r="L459" s="30"/>
      <c r="M459" s="30"/>
      <c r="N459" s="5">
        <f t="shared" si="159"/>
        <v>79.421000000000006</v>
      </c>
      <c r="O459" s="5">
        <f t="shared" si="160"/>
        <v>79.381380000000007</v>
      </c>
      <c r="P459" s="2">
        <f t="shared" si="298"/>
        <v>7.9381380000000001E-2</v>
      </c>
    </row>
    <row r="460" spans="1:16" ht="18.75" customHeight="1" x14ac:dyDescent="0.3">
      <c r="A460" s="7">
        <v>2250</v>
      </c>
      <c r="B460" s="38"/>
      <c r="C460" s="38"/>
      <c r="D460" s="5"/>
      <c r="E460" s="5"/>
      <c r="F460" s="5">
        <f t="shared" si="296"/>
        <v>0</v>
      </c>
      <c r="G460" s="5"/>
      <c r="H460" s="5"/>
      <c r="I460" s="30"/>
      <c r="J460" s="5">
        <f t="shared" si="297"/>
        <v>0</v>
      </c>
      <c r="K460" s="30"/>
      <c r="L460" s="30"/>
      <c r="M460" s="30"/>
      <c r="N460" s="5">
        <f t="shared" si="159"/>
        <v>0</v>
      </c>
      <c r="O460" s="5">
        <f t="shared" si="160"/>
        <v>0</v>
      </c>
      <c r="P460" s="2">
        <f t="shared" si="298"/>
        <v>0</v>
      </c>
    </row>
    <row r="461" spans="1:16" ht="18.75" customHeight="1" x14ac:dyDescent="0.3">
      <c r="A461" s="7">
        <v>2271</v>
      </c>
      <c r="B461" s="38"/>
      <c r="C461" s="38"/>
      <c r="D461" s="5">
        <v>87.323999999999998</v>
      </c>
      <c r="E461" s="5">
        <v>87.323269999999994</v>
      </c>
      <c r="F461" s="5">
        <f t="shared" si="296"/>
        <v>0</v>
      </c>
      <c r="G461" s="5"/>
      <c r="H461" s="5"/>
      <c r="I461" s="30"/>
      <c r="J461" s="5">
        <f t="shared" si="297"/>
        <v>0</v>
      </c>
      <c r="K461" s="30"/>
      <c r="L461" s="30"/>
      <c r="M461" s="30"/>
      <c r="N461" s="5">
        <f t="shared" si="159"/>
        <v>87.323999999999998</v>
      </c>
      <c r="O461" s="5">
        <f t="shared" si="160"/>
        <v>87.323269999999994</v>
      </c>
      <c r="P461" s="2">
        <f t="shared" si="298"/>
        <v>8.7323269999999995E-2</v>
      </c>
    </row>
    <row r="462" spans="1:16" ht="18.75" customHeight="1" x14ac:dyDescent="0.3">
      <c r="A462" s="7">
        <v>2272</v>
      </c>
      <c r="B462" s="38"/>
      <c r="C462" s="38"/>
      <c r="D462" s="5">
        <v>4.4429999999999996</v>
      </c>
      <c r="E462" s="5">
        <v>4.4424200000000003</v>
      </c>
      <c r="F462" s="5">
        <f t="shared" si="296"/>
        <v>0</v>
      </c>
      <c r="G462" s="5"/>
      <c r="H462" s="5"/>
      <c r="I462" s="30"/>
      <c r="J462" s="5">
        <f t="shared" si="297"/>
        <v>0</v>
      </c>
      <c r="K462" s="30"/>
      <c r="L462" s="30"/>
      <c r="M462" s="30"/>
      <c r="N462" s="5">
        <f t="shared" si="159"/>
        <v>4.4429999999999996</v>
      </c>
      <c r="O462" s="5">
        <f t="shared" si="160"/>
        <v>4.4424200000000003</v>
      </c>
      <c r="P462" s="2">
        <f t="shared" si="298"/>
        <v>4.4424199999999999E-3</v>
      </c>
    </row>
    <row r="463" spans="1:16" ht="18.75" customHeight="1" x14ac:dyDescent="0.3">
      <c r="A463" s="7">
        <v>2273</v>
      </c>
      <c r="B463" s="38"/>
      <c r="C463" s="38"/>
      <c r="D463" s="5">
        <v>31.715</v>
      </c>
      <c r="E463" s="5">
        <v>31.714880000000001</v>
      </c>
      <c r="F463" s="5">
        <f t="shared" si="296"/>
        <v>0</v>
      </c>
      <c r="G463" s="5"/>
      <c r="H463" s="5"/>
      <c r="I463" s="30"/>
      <c r="J463" s="5">
        <f t="shared" si="297"/>
        <v>0</v>
      </c>
      <c r="K463" s="30"/>
      <c r="L463" s="30"/>
      <c r="M463" s="30"/>
      <c r="N463" s="5">
        <f t="shared" si="159"/>
        <v>31.715</v>
      </c>
      <c r="O463" s="5">
        <f t="shared" si="160"/>
        <v>31.714880000000001</v>
      </c>
      <c r="P463" s="2">
        <f t="shared" si="298"/>
        <v>3.1714880000000001E-2</v>
      </c>
    </row>
    <row r="464" spans="1:16" ht="18.75" customHeight="1" x14ac:dyDescent="0.3">
      <c r="A464" s="7">
        <v>2274</v>
      </c>
      <c r="B464" s="38"/>
      <c r="C464" s="38"/>
      <c r="D464" s="5"/>
      <c r="E464" s="5"/>
      <c r="F464" s="5">
        <f t="shared" si="296"/>
        <v>0</v>
      </c>
      <c r="G464" s="5"/>
      <c r="H464" s="5"/>
      <c r="I464" s="30"/>
      <c r="J464" s="5">
        <f t="shared" si="297"/>
        <v>0</v>
      </c>
      <c r="K464" s="30"/>
      <c r="L464" s="30"/>
      <c r="M464" s="30"/>
      <c r="N464" s="5">
        <f t="shared" si="159"/>
        <v>0</v>
      </c>
      <c r="O464" s="5">
        <f t="shared" si="160"/>
        <v>0</v>
      </c>
      <c r="P464" s="2">
        <f t="shared" si="298"/>
        <v>0</v>
      </c>
    </row>
    <row r="465" spans="1:17" ht="18.75" customHeight="1" x14ac:dyDescent="0.3">
      <c r="A465" s="7">
        <v>2275</v>
      </c>
      <c r="B465" s="38"/>
      <c r="C465" s="38"/>
      <c r="D465" s="5"/>
      <c r="E465" s="5"/>
      <c r="F465" s="5">
        <f t="shared" si="296"/>
        <v>0</v>
      </c>
      <c r="G465" s="5"/>
      <c r="H465" s="5"/>
      <c r="I465" s="30"/>
      <c r="J465" s="5">
        <f t="shared" si="297"/>
        <v>0</v>
      </c>
      <c r="K465" s="30"/>
      <c r="L465" s="30"/>
      <c r="M465" s="30"/>
      <c r="N465" s="5">
        <f t="shared" si="159"/>
        <v>0</v>
      </c>
      <c r="O465" s="5">
        <f t="shared" si="160"/>
        <v>0</v>
      </c>
      <c r="P465" s="2">
        <f t="shared" si="298"/>
        <v>0</v>
      </c>
    </row>
    <row r="466" spans="1:17" ht="18.75" customHeight="1" x14ac:dyDescent="0.3">
      <c r="A466" s="7">
        <v>2276</v>
      </c>
      <c r="B466" s="38"/>
      <c r="C466" s="38"/>
      <c r="D466" s="5"/>
      <c r="E466" s="5"/>
      <c r="F466" s="5">
        <f t="shared" si="296"/>
        <v>0</v>
      </c>
      <c r="G466" s="5"/>
      <c r="H466" s="5"/>
      <c r="I466" s="30"/>
      <c r="J466" s="5">
        <f t="shared" si="297"/>
        <v>0</v>
      </c>
      <c r="K466" s="30"/>
      <c r="L466" s="30"/>
      <c r="M466" s="30"/>
      <c r="N466" s="5">
        <f t="shared" si="159"/>
        <v>0</v>
      </c>
      <c r="O466" s="5">
        <f t="shared" si="160"/>
        <v>0</v>
      </c>
      <c r="P466" s="2">
        <f t="shared" si="298"/>
        <v>0</v>
      </c>
    </row>
    <row r="467" spans="1:17" ht="18.75" customHeight="1" x14ac:dyDescent="0.3">
      <c r="A467" s="7">
        <v>2282</v>
      </c>
      <c r="B467" s="38"/>
      <c r="C467" s="38"/>
      <c r="D467" s="5">
        <v>1.91</v>
      </c>
      <c r="E467" s="5">
        <v>1.61</v>
      </c>
      <c r="F467" s="5">
        <f t="shared" si="296"/>
        <v>0</v>
      </c>
      <c r="G467" s="5"/>
      <c r="H467" s="5"/>
      <c r="I467" s="30"/>
      <c r="J467" s="5">
        <f t="shared" si="297"/>
        <v>0</v>
      </c>
      <c r="K467" s="30"/>
      <c r="L467" s="30"/>
      <c r="M467" s="30"/>
      <c r="N467" s="5">
        <f t="shared" si="159"/>
        <v>1.91</v>
      </c>
      <c r="O467" s="5">
        <f t="shared" si="160"/>
        <v>1.61</v>
      </c>
      <c r="P467" s="2">
        <f t="shared" si="298"/>
        <v>1.6100000000000001E-3</v>
      </c>
    </row>
    <row r="468" spans="1:17" ht="18.75" customHeight="1" x14ac:dyDescent="0.3">
      <c r="A468" s="7">
        <v>2610</v>
      </c>
      <c r="B468" s="38"/>
      <c r="C468" s="38"/>
      <c r="D468" s="5"/>
      <c r="E468" s="5"/>
      <c r="F468" s="5">
        <f t="shared" si="296"/>
        <v>0</v>
      </c>
      <c r="G468" s="5"/>
      <c r="H468" s="5"/>
      <c r="I468" s="30"/>
      <c r="J468" s="5">
        <f t="shared" si="297"/>
        <v>0</v>
      </c>
      <c r="K468" s="30"/>
      <c r="L468" s="30"/>
      <c r="M468" s="30"/>
      <c r="N468" s="5">
        <f t="shared" si="159"/>
        <v>0</v>
      </c>
      <c r="O468" s="5">
        <f t="shared" si="160"/>
        <v>0</v>
      </c>
      <c r="P468" s="2">
        <f t="shared" si="298"/>
        <v>0</v>
      </c>
    </row>
    <row r="469" spans="1:17" ht="18.75" customHeight="1" x14ac:dyDescent="0.3">
      <c r="A469" s="7">
        <v>2720</v>
      </c>
      <c r="B469" s="38"/>
      <c r="C469" s="38"/>
      <c r="D469" s="5"/>
      <c r="E469" s="5"/>
      <c r="F469" s="5">
        <f t="shared" si="296"/>
        <v>0</v>
      </c>
      <c r="G469" s="5"/>
      <c r="H469" s="5"/>
      <c r="I469" s="30"/>
      <c r="J469" s="5">
        <f t="shared" si="297"/>
        <v>0</v>
      </c>
      <c r="K469" s="30"/>
      <c r="L469" s="30"/>
      <c r="M469" s="30"/>
      <c r="N469" s="5">
        <f t="shared" si="159"/>
        <v>0</v>
      </c>
      <c r="O469" s="5">
        <f t="shared" si="160"/>
        <v>0</v>
      </c>
      <c r="P469" s="2">
        <f t="shared" si="298"/>
        <v>0</v>
      </c>
    </row>
    <row r="470" spans="1:17" ht="18.75" customHeight="1" x14ac:dyDescent="0.3">
      <c r="A470" s="7">
        <v>2730</v>
      </c>
      <c r="B470" s="38"/>
      <c r="C470" s="38"/>
      <c r="D470" s="5"/>
      <c r="E470" s="5"/>
      <c r="F470" s="5">
        <f t="shared" si="296"/>
        <v>0</v>
      </c>
      <c r="G470" s="5"/>
      <c r="H470" s="5"/>
      <c r="I470" s="30"/>
      <c r="J470" s="5">
        <f t="shared" si="297"/>
        <v>0</v>
      </c>
      <c r="K470" s="30"/>
      <c r="L470" s="30"/>
      <c r="M470" s="30"/>
      <c r="N470" s="5">
        <f t="shared" si="159"/>
        <v>0</v>
      </c>
      <c r="O470" s="5">
        <f t="shared" si="160"/>
        <v>0</v>
      </c>
      <c r="P470" s="2">
        <f t="shared" si="298"/>
        <v>0</v>
      </c>
    </row>
    <row r="471" spans="1:17" ht="18.75" customHeight="1" x14ac:dyDescent="0.3">
      <c r="A471" s="7">
        <v>2800</v>
      </c>
      <c r="B471" s="38"/>
      <c r="C471" s="38"/>
      <c r="D471" s="5">
        <v>0.68</v>
      </c>
      <c r="E471" s="5">
        <v>0.68</v>
      </c>
      <c r="F471" s="5">
        <f t="shared" si="296"/>
        <v>0</v>
      </c>
      <c r="G471" s="5"/>
      <c r="H471" s="5"/>
      <c r="I471" s="30"/>
      <c r="J471" s="5">
        <f t="shared" si="297"/>
        <v>0</v>
      </c>
      <c r="K471" s="30"/>
      <c r="L471" s="30"/>
      <c r="M471" s="30"/>
      <c r="N471" s="5">
        <f t="shared" si="159"/>
        <v>0.68</v>
      </c>
      <c r="O471" s="5">
        <f t="shared" si="160"/>
        <v>0.68</v>
      </c>
      <c r="P471" s="2">
        <f t="shared" si="298"/>
        <v>6.8000000000000005E-4</v>
      </c>
      <c r="Q471" s="19"/>
    </row>
    <row r="472" spans="1:17" ht="18.75" customHeight="1" x14ac:dyDescent="0.3">
      <c r="A472" s="22" t="s">
        <v>9</v>
      </c>
      <c r="B472" s="38"/>
      <c r="C472" s="38"/>
      <c r="D472" s="9">
        <f t="shared" ref="D472:M472" si="299">SUM(D473:D477)</f>
        <v>0</v>
      </c>
      <c r="E472" s="9">
        <f t="shared" si="299"/>
        <v>0</v>
      </c>
      <c r="F472" s="9">
        <f t="shared" si="299"/>
        <v>0</v>
      </c>
      <c r="G472" s="9">
        <f t="shared" si="299"/>
        <v>0</v>
      </c>
      <c r="H472" s="9">
        <f t="shared" si="299"/>
        <v>0</v>
      </c>
      <c r="I472" s="29">
        <f t="shared" si="299"/>
        <v>0</v>
      </c>
      <c r="J472" s="9">
        <f t="shared" si="299"/>
        <v>0</v>
      </c>
      <c r="K472" s="29">
        <f t="shared" si="299"/>
        <v>0</v>
      </c>
      <c r="L472" s="29">
        <f t="shared" si="299"/>
        <v>0</v>
      </c>
      <c r="M472" s="29">
        <f t="shared" si="299"/>
        <v>0</v>
      </c>
      <c r="N472" s="9">
        <f t="shared" ref="N472:N535" si="300">D472+F472</f>
        <v>0</v>
      </c>
      <c r="O472" s="9">
        <f t="shared" ref="O472:O535" si="301">E472+J472</f>
        <v>0</v>
      </c>
      <c r="P472" s="2">
        <f t="shared" si="298"/>
        <v>0</v>
      </c>
    </row>
    <row r="473" spans="1:17" s="4" customFormat="1" ht="18.75" customHeight="1" x14ac:dyDescent="0.3">
      <c r="A473" s="7">
        <v>3110</v>
      </c>
      <c r="B473" s="38"/>
      <c r="C473" s="38"/>
      <c r="D473" s="5"/>
      <c r="E473" s="5"/>
      <c r="F473" s="5">
        <f t="shared" ref="F473:F477" si="302">SUM(G473:I473)</f>
        <v>0</v>
      </c>
      <c r="G473" s="5"/>
      <c r="H473" s="5"/>
      <c r="I473" s="30"/>
      <c r="J473" s="5">
        <f t="shared" ref="J473:J477" si="303">SUM(K473:M473)</f>
        <v>0</v>
      </c>
      <c r="K473" s="30"/>
      <c r="L473" s="30"/>
      <c r="M473" s="30"/>
      <c r="N473" s="5">
        <f t="shared" si="300"/>
        <v>0</v>
      </c>
      <c r="O473" s="5">
        <f t="shared" si="301"/>
        <v>0</v>
      </c>
      <c r="P473" s="2">
        <f t="shared" si="298"/>
        <v>0</v>
      </c>
    </row>
    <row r="474" spans="1:17" s="4" customFormat="1" ht="18.75" customHeight="1" x14ac:dyDescent="0.3">
      <c r="A474" s="7">
        <v>3122</v>
      </c>
      <c r="B474" s="38"/>
      <c r="C474" s="38"/>
      <c r="D474" s="5"/>
      <c r="E474" s="5"/>
      <c r="F474" s="5">
        <f t="shared" si="302"/>
        <v>0</v>
      </c>
      <c r="G474" s="5"/>
      <c r="H474" s="5"/>
      <c r="I474" s="30"/>
      <c r="J474" s="5">
        <f t="shared" si="303"/>
        <v>0</v>
      </c>
      <c r="K474" s="30"/>
      <c r="L474" s="30"/>
      <c r="M474" s="30"/>
      <c r="N474" s="5">
        <f t="shared" si="300"/>
        <v>0</v>
      </c>
      <c r="O474" s="5">
        <f t="shared" si="301"/>
        <v>0</v>
      </c>
      <c r="P474" s="2">
        <f t="shared" si="298"/>
        <v>0</v>
      </c>
    </row>
    <row r="475" spans="1:17" s="4" customFormat="1" ht="18.75" customHeight="1" x14ac:dyDescent="0.3">
      <c r="A475" s="7">
        <v>3132</v>
      </c>
      <c r="B475" s="38"/>
      <c r="C475" s="38"/>
      <c r="D475" s="5"/>
      <c r="E475" s="5"/>
      <c r="F475" s="5">
        <f t="shared" si="302"/>
        <v>0</v>
      </c>
      <c r="G475" s="5"/>
      <c r="H475" s="5"/>
      <c r="I475" s="30"/>
      <c r="J475" s="5">
        <f t="shared" si="303"/>
        <v>0</v>
      </c>
      <c r="K475" s="30"/>
      <c r="L475" s="30"/>
      <c r="M475" s="30"/>
      <c r="N475" s="5">
        <f t="shared" si="300"/>
        <v>0</v>
      </c>
      <c r="O475" s="5">
        <f t="shared" si="301"/>
        <v>0</v>
      </c>
      <c r="P475" s="2">
        <f t="shared" si="298"/>
        <v>0</v>
      </c>
    </row>
    <row r="476" spans="1:17" s="4" customFormat="1" ht="18.75" customHeight="1" x14ac:dyDescent="0.3">
      <c r="A476" s="7">
        <v>3142</v>
      </c>
      <c r="B476" s="38"/>
      <c r="C476" s="38"/>
      <c r="D476" s="8"/>
      <c r="E476" s="8"/>
      <c r="F476" s="5">
        <f t="shared" si="302"/>
        <v>0</v>
      </c>
      <c r="G476" s="8"/>
      <c r="H476" s="8"/>
      <c r="I476" s="31"/>
      <c r="J476" s="5">
        <f t="shared" si="303"/>
        <v>0</v>
      </c>
      <c r="K476" s="31"/>
      <c r="L476" s="31"/>
      <c r="M476" s="31"/>
      <c r="N476" s="5">
        <f t="shared" si="300"/>
        <v>0</v>
      </c>
      <c r="O476" s="5">
        <f t="shared" si="301"/>
        <v>0</v>
      </c>
      <c r="P476" s="2">
        <f t="shared" si="298"/>
        <v>0</v>
      </c>
    </row>
    <row r="477" spans="1:17" s="4" customFormat="1" ht="18.75" customHeight="1" x14ac:dyDescent="0.3">
      <c r="A477" s="7"/>
      <c r="B477" s="38"/>
      <c r="C477" s="38"/>
      <c r="D477" s="8"/>
      <c r="E477" s="8"/>
      <c r="F477" s="5">
        <f t="shared" si="302"/>
        <v>0</v>
      </c>
      <c r="G477" s="8"/>
      <c r="H477" s="8"/>
      <c r="I477" s="31"/>
      <c r="J477" s="5">
        <f t="shared" si="303"/>
        <v>0</v>
      </c>
      <c r="K477" s="31"/>
      <c r="L477" s="31"/>
      <c r="M477" s="31"/>
      <c r="N477" s="5">
        <f t="shared" si="300"/>
        <v>0</v>
      </c>
      <c r="O477" s="5">
        <f t="shared" si="301"/>
        <v>0</v>
      </c>
      <c r="P477" s="2">
        <f t="shared" si="298"/>
        <v>0</v>
      </c>
    </row>
    <row r="478" spans="1:17" s="32" customFormat="1" ht="57" customHeight="1" x14ac:dyDescent="0.3">
      <c r="A478" s="15" t="s">
        <v>83</v>
      </c>
      <c r="B478" s="15" t="s">
        <v>23</v>
      </c>
      <c r="C478" s="16" t="s">
        <v>84</v>
      </c>
      <c r="D478" s="13">
        <f t="shared" ref="D478:M478" si="304">D479+D498</f>
        <v>4406.04</v>
      </c>
      <c r="E478" s="13">
        <f t="shared" si="304"/>
        <v>3301.5837299999998</v>
      </c>
      <c r="F478" s="13">
        <f t="shared" si="304"/>
        <v>0</v>
      </c>
      <c r="G478" s="13">
        <f t="shared" si="304"/>
        <v>0</v>
      </c>
      <c r="H478" s="13">
        <f t="shared" si="304"/>
        <v>0</v>
      </c>
      <c r="I478" s="13">
        <f t="shared" si="304"/>
        <v>0</v>
      </c>
      <c r="J478" s="13">
        <f t="shared" si="304"/>
        <v>0</v>
      </c>
      <c r="K478" s="13">
        <f t="shared" si="304"/>
        <v>0</v>
      </c>
      <c r="L478" s="13">
        <f t="shared" si="304"/>
        <v>0</v>
      </c>
      <c r="M478" s="13">
        <f t="shared" si="304"/>
        <v>0</v>
      </c>
      <c r="N478" s="13">
        <f t="shared" si="300"/>
        <v>4406.04</v>
      </c>
      <c r="O478" s="13">
        <f t="shared" si="301"/>
        <v>3301.5837299999998</v>
      </c>
      <c r="P478" s="32">
        <f t="shared" si="298"/>
        <v>3.3015837299999999</v>
      </c>
    </row>
    <row r="479" spans="1:17" ht="18.75" customHeight="1" x14ac:dyDescent="0.3">
      <c r="A479" s="22" t="s">
        <v>8</v>
      </c>
      <c r="B479" s="38"/>
      <c r="C479" s="38"/>
      <c r="D479" s="9">
        <f t="shared" ref="D479:M479" si="305">SUM(D480:D497)</f>
        <v>4406.04</v>
      </c>
      <c r="E479" s="9">
        <f t="shared" si="305"/>
        <v>3301.5837299999998</v>
      </c>
      <c r="F479" s="9">
        <f t="shared" si="305"/>
        <v>0</v>
      </c>
      <c r="G479" s="9">
        <f t="shared" si="305"/>
        <v>0</v>
      </c>
      <c r="H479" s="9">
        <f t="shared" si="305"/>
        <v>0</v>
      </c>
      <c r="I479" s="29">
        <f t="shared" si="305"/>
        <v>0</v>
      </c>
      <c r="J479" s="9">
        <f t="shared" si="305"/>
        <v>0</v>
      </c>
      <c r="K479" s="29">
        <f t="shared" si="305"/>
        <v>0</v>
      </c>
      <c r="L479" s="29">
        <f t="shared" si="305"/>
        <v>0</v>
      </c>
      <c r="M479" s="29">
        <f t="shared" si="305"/>
        <v>0</v>
      </c>
      <c r="N479" s="9">
        <f t="shared" si="300"/>
        <v>4406.04</v>
      </c>
      <c r="O479" s="9">
        <f t="shared" si="301"/>
        <v>3301.5837299999998</v>
      </c>
      <c r="P479" s="2">
        <f t="shared" si="298"/>
        <v>3.3015837299999999</v>
      </c>
    </row>
    <row r="480" spans="1:17" ht="18.75" customHeight="1" x14ac:dyDescent="0.3">
      <c r="A480" s="7">
        <v>2111</v>
      </c>
      <c r="B480" s="38"/>
      <c r="C480" s="38"/>
      <c r="D480" s="5">
        <v>3611.5</v>
      </c>
      <c r="E480" s="5">
        <v>2766.3524199999997</v>
      </c>
      <c r="F480" s="5">
        <f>SUM(G480:I480)</f>
        <v>0</v>
      </c>
      <c r="G480" s="5"/>
      <c r="H480" s="5"/>
      <c r="I480" s="30"/>
      <c r="J480" s="5">
        <f>SUM(K480:M480)</f>
        <v>0</v>
      </c>
      <c r="K480" s="30"/>
      <c r="L480" s="30"/>
      <c r="M480" s="30"/>
      <c r="N480" s="5">
        <f t="shared" si="300"/>
        <v>3611.5</v>
      </c>
      <c r="O480" s="5">
        <f t="shared" si="301"/>
        <v>2766.3524199999997</v>
      </c>
      <c r="P480" s="2">
        <f t="shared" si="298"/>
        <v>2.7663524199999996</v>
      </c>
    </row>
    <row r="481" spans="1:16" ht="18.75" customHeight="1" x14ac:dyDescent="0.3">
      <c r="A481" s="7">
        <v>2120</v>
      </c>
      <c r="B481" s="38"/>
      <c r="C481" s="38"/>
      <c r="D481" s="5">
        <v>794.54</v>
      </c>
      <c r="E481" s="5">
        <v>535.23131000000001</v>
      </c>
      <c r="F481" s="5">
        <f t="shared" ref="F481:F497" si="306">SUM(G481:I481)</f>
        <v>0</v>
      </c>
      <c r="G481" s="5"/>
      <c r="H481" s="5"/>
      <c r="I481" s="30"/>
      <c r="J481" s="5">
        <f t="shared" ref="J481:J497" si="307">SUM(K481:M481)</f>
        <v>0</v>
      </c>
      <c r="K481" s="30"/>
      <c r="L481" s="30"/>
      <c r="M481" s="30"/>
      <c r="N481" s="5">
        <f t="shared" si="300"/>
        <v>794.54</v>
      </c>
      <c r="O481" s="5">
        <f t="shared" si="301"/>
        <v>535.23131000000001</v>
      </c>
      <c r="P481" s="2">
        <f t="shared" si="298"/>
        <v>0.53523131000000002</v>
      </c>
    </row>
    <row r="482" spans="1:16" ht="18.75" hidden="1" customHeight="1" x14ac:dyDescent="0.3">
      <c r="A482" s="7">
        <v>2210</v>
      </c>
      <c r="B482" s="38"/>
      <c r="C482" s="38"/>
      <c r="D482" s="5"/>
      <c r="E482" s="5"/>
      <c r="F482" s="5">
        <f t="shared" si="306"/>
        <v>0</v>
      </c>
      <c r="G482" s="5"/>
      <c r="H482" s="5"/>
      <c r="I482" s="30"/>
      <c r="J482" s="5">
        <f t="shared" si="307"/>
        <v>0</v>
      </c>
      <c r="K482" s="30"/>
      <c r="L482" s="30"/>
      <c r="M482" s="30"/>
      <c r="N482" s="5">
        <f t="shared" si="300"/>
        <v>0</v>
      </c>
      <c r="O482" s="5">
        <f t="shared" si="301"/>
        <v>0</v>
      </c>
      <c r="P482" s="2">
        <f t="shared" si="298"/>
        <v>0</v>
      </c>
    </row>
    <row r="483" spans="1:16" ht="18.75" hidden="1" customHeight="1" x14ac:dyDescent="0.3">
      <c r="A483" s="7">
        <v>2220</v>
      </c>
      <c r="B483" s="38"/>
      <c r="C483" s="38"/>
      <c r="D483" s="5"/>
      <c r="E483" s="5"/>
      <c r="F483" s="5">
        <f t="shared" si="306"/>
        <v>0</v>
      </c>
      <c r="G483" s="5"/>
      <c r="H483" s="5"/>
      <c r="I483" s="30"/>
      <c r="J483" s="5">
        <f t="shared" si="307"/>
        <v>0</v>
      </c>
      <c r="K483" s="30"/>
      <c r="L483" s="30"/>
      <c r="M483" s="30"/>
      <c r="N483" s="5">
        <f t="shared" si="300"/>
        <v>0</v>
      </c>
      <c r="O483" s="5">
        <f t="shared" si="301"/>
        <v>0</v>
      </c>
      <c r="P483" s="2">
        <f t="shared" si="298"/>
        <v>0</v>
      </c>
    </row>
    <row r="484" spans="1:16" ht="18.75" hidden="1" customHeight="1" x14ac:dyDescent="0.3">
      <c r="A484" s="7">
        <v>2230</v>
      </c>
      <c r="B484" s="38"/>
      <c r="C484" s="38"/>
      <c r="D484" s="5"/>
      <c r="E484" s="5"/>
      <c r="F484" s="5">
        <f t="shared" si="306"/>
        <v>0</v>
      </c>
      <c r="G484" s="5"/>
      <c r="H484" s="5"/>
      <c r="I484" s="30"/>
      <c r="J484" s="5">
        <f t="shared" si="307"/>
        <v>0</v>
      </c>
      <c r="K484" s="30"/>
      <c r="L484" s="30"/>
      <c r="M484" s="30"/>
      <c r="N484" s="5">
        <f t="shared" si="300"/>
        <v>0</v>
      </c>
      <c r="O484" s="5">
        <f t="shared" si="301"/>
        <v>0</v>
      </c>
      <c r="P484" s="2">
        <f t="shared" si="298"/>
        <v>0</v>
      </c>
    </row>
    <row r="485" spans="1:16" ht="18.75" hidden="1" customHeight="1" x14ac:dyDescent="0.3">
      <c r="A485" s="7">
        <v>2240</v>
      </c>
      <c r="B485" s="38"/>
      <c r="C485" s="38"/>
      <c r="D485" s="5"/>
      <c r="E485" s="5"/>
      <c r="F485" s="5">
        <f t="shared" si="306"/>
        <v>0</v>
      </c>
      <c r="G485" s="5"/>
      <c r="H485" s="5"/>
      <c r="I485" s="30"/>
      <c r="J485" s="5">
        <f t="shared" si="307"/>
        <v>0</v>
      </c>
      <c r="K485" s="30"/>
      <c r="L485" s="30"/>
      <c r="M485" s="30"/>
      <c r="N485" s="5">
        <f t="shared" si="300"/>
        <v>0</v>
      </c>
      <c r="O485" s="5">
        <f t="shared" si="301"/>
        <v>0</v>
      </c>
      <c r="P485" s="2">
        <f t="shared" si="298"/>
        <v>0</v>
      </c>
    </row>
    <row r="486" spans="1:16" ht="18.75" hidden="1" customHeight="1" x14ac:dyDescent="0.3">
      <c r="A486" s="7">
        <v>2250</v>
      </c>
      <c r="B486" s="38"/>
      <c r="C486" s="38"/>
      <c r="D486" s="5"/>
      <c r="E486" s="5"/>
      <c r="F486" s="5">
        <f t="shared" si="306"/>
        <v>0</v>
      </c>
      <c r="G486" s="5"/>
      <c r="H486" s="5"/>
      <c r="I486" s="30"/>
      <c r="J486" s="5">
        <f t="shared" si="307"/>
        <v>0</v>
      </c>
      <c r="K486" s="30"/>
      <c r="L486" s="30"/>
      <c r="M486" s="30"/>
      <c r="N486" s="5">
        <f t="shared" si="300"/>
        <v>0</v>
      </c>
      <c r="O486" s="5">
        <f t="shared" si="301"/>
        <v>0</v>
      </c>
      <c r="P486" s="2">
        <f t="shared" si="298"/>
        <v>0</v>
      </c>
    </row>
    <row r="487" spans="1:16" ht="18.75" hidden="1" customHeight="1" x14ac:dyDescent="0.3">
      <c r="A487" s="7">
        <v>2271</v>
      </c>
      <c r="B487" s="38"/>
      <c r="C487" s="38"/>
      <c r="D487" s="5"/>
      <c r="E487" s="5"/>
      <c r="F487" s="5">
        <f t="shared" si="306"/>
        <v>0</v>
      </c>
      <c r="G487" s="5"/>
      <c r="H487" s="5"/>
      <c r="I487" s="30"/>
      <c r="J487" s="5">
        <f t="shared" si="307"/>
        <v>0</v>
      </c>
      <c r="K487" s="30"/>
      <c r="L487" s="30"/>
      <c r="M487" s="30"/>
      <c r="N487" s="5">
        <f t="shared" si="300"/>
        <v>0</v>
      </c>
      <c r="O487" s="5">
        <f t="shared" si="301"/>
        <v>0</v>
      </c>
      <c r="P487" s="2">
        <f t="shared" si="298"/>
        <v>0</v>
      </c>
    </row>
    <row r="488" spans="1:16" ht="18.75" hidden="1" customHeight="1" x14ac:dyDescent="0.3">
      <c r="A488" s="7">
        <v>2272</v>
      </c>
      <c r="B488" s="38"/>
      <c r="C488" s="38"/>
      <c r="D488" s="5"/>
      <c r="E488" s="5"/>
      <c r="F488" s="5">
        <f t="shared" si="306"/>
        <v>0</v>
      </c>
      <c r="G488" s="5"/>
      <c r="H488" s="5"/>
      <c r="I488" s="30"/>
      <c r="J488" s="5">
        <f t="shared" si="307"/>
        <v>0</v>
      </c>
      <c r="K488" s="30"/>
      <c r="L488" s="30"/>
      <c r="M488" s="30"/>
      <c r="N488" s="5">
        <f t="shared" si="300"/>
        <v>0</v>
      </c>
      <c r="O488" s="5">
        <f t="shared" si="301"/>
        <v>0</v>
      </c>
      <c r="P488" s="2">
        <f t="shared" si="298"/>
        <v>0</v>
      </c>
    </row>
    <row r="489" spans="1:16" ht="18.75" hidden="1" customHeight="1" x14ac:dyDescent="0.3">
      <c r="A489" s="7">
        <v>2273</v>
      </c>
      <c r="B489" s="38"/>
      <c r="C489" s="38"/>
      <c r="D489" s="5"/>
      <c r="E489" s="5"/>
      <c r="F489" s="5">
        <f t="shared" si="306"/>
        <v>0</v>
      </c>
      <c r="G489" s="5"/>
      <c r="H489" s="5"/>
      <c r="I489" s="30"/>
      <c r="J489" s="5">
        <f t="shared" si="307"/>
        <v>0</v>
      </c>
      <c r="K489" s="30"/>
      <c r="L489" s="30"/>
      <c r="M489" s="30"/>
      <c r="N489" s="5">
        <f t="shared" si="300"/>
        <v>0</v>
      </c>
      <c r="O489" s="5">
        <f t="shared" si="301"/>
        <v>0</v>
      </c>
      <c r="P489" s="2">
        <f t="shared" si="298"/>
        <v>0</v>
      </c>
    </row>
    <row r="490" spans="1:16" ht="18.75" hidden="1" customHeight="1" x14ac:dyDescent="0.3">
      <c r="A490" s="7">
        <v>2274</v>
      </c>
      <c r="B490" s="38"/>
      <c r="C490" s="38"/>
      <c r="D490" s="5"/>
      <c r="E490" s="5"/>
      <c r="F490" s="5">
        <f t="shared" si="306"/>
        <v>0</v>
      </c>
      <c r="G490" s="5"/>
      <c r="H490" s="5"/>
      <c r="I490" s="30"/>
      <c r="J490" s="5">
        <f t="shared" si="307"/>
        <v>0</v>
      </c>
      <c r="K490" s="30"/>
      <c r="L490" s="30"/>
      <c r="M490" s="30"/>
      <c r="N490" s="5">
        <f t="shared" si="300"/>
        <v>0</v>
      </c>
      <c r="O490" s="5">
        <f t="shared" si="301"/>
        <v>0</v>
      </c>
      <c r="P490" s="2">
        <f t="shared" si="298"/>
        <v>0</v>
      </c>
    </row>
    <row r="491" spans="1:16" ht="18.75" hidden="1" customHeight="1" x14ac:dyDescent="0.3">
      <c r="A491" s="7">
        <v>2275</v>
      </c>
      <c r="B491" s="38"/>
      <c r="C491" s="38"/>
      <c r="D491" s="5"/>
      <c r="E491" s="5"/>
      <c r="F491" s="5">
        <f t="shared" si="306"/>
        <v>0</v>
      </c>
      <c r="G491" s="5"/>
      <c r="H491" s="5"/>
      <c r="I491" s="30"/>
      <c r="J491" s="5">
        <f t="shared" si="307"/>
        <v>0</v>
      </c>
      <c r="K491" s="30"/>
      <c r="L491" s="30"/>
      <c r="M491" s="30"/>
      <c r="N491" s="5">
        <f t="shared" si="300"/>
        <v>0</v>
      </c>
      <c r="O491" s="5">
        <f t="shared" si="301"/>
        <v>0</v>
      </c>
      <c r="P491" s="2">
        <f t="shared" si="298"/>
        <v>0</v>
      </c>
    </row>
    <row r="492" spans="1:16" ht="18.75" hidden="1" customHeight="1" x14ac:dyDescent="0.3">
      <c r="A492" s="7">
        <v>2276</v>
      </c>
      <c r="B492" s="38"/>
      <c r="C492" s="38"/>
      <c r="D492" s="5"/>
      <c r="E492" s="5"/>
      <c r="F492" s="5">
        <f t="shared" si="306"/>
        <v>0</v>
      </c>
      <c r="G492" s="5"/>
      <c r="H492" s="5"/>
      <c r="I492" s="30"/>
      <c r="J492" s="5">
        <f t="shared" si="307"/>
        <v>0</v>
      </c>
      <c r="K492" s="30"/>
      <c r="L492" s="30"/>
      <c r="M492" s="30"/>
      <c r="N492" s="5">
        <f t="shared" si="300"/>
        <v>0</v>
      </c>
      <c r="O492" s="5">
        <f t="shared" si="301"/>
        <v>0</v>
      </c>
      <c r="P492" s="2">
        <f t="shared" si="298"/>
        <v>0</v>
      </c>
    </row>
    <row r="493" spans="1:16" ht="18.75" hidden="1" customHeight="1" x14ac:dyDescent="0.3">
      <c r="A493" s="7">
        <v>2282</v>
      </c>
      <c r="B493" s="38"/>
      <c r="C493" s="38"/>
      <c r="D493" s="5"/>
      <c r="E493" s="5"/>
      <c r="F493" s="5">
        <f t="shared" si="306"/>
        <v>0</v>
      </c>
      <c r="G493" s="5"/>
      <c r="H493" s="5"/>
      <c r="I493" s="30"/>
      <c r="J493" s="5">
        <f t="shared" si="307"/>
        <v>0</v>
      </c>
      <c r="K493" s="30"/>
      <c r="L493" s="30"/>
      <c r="M493" s="30"/>
      <c r="N493" s="5">
        <f t="shared" si="300"/>
        <v>0</v>
      </c>
      <c r="O493" s="5">
        <f t="shared" si="301"/>
        <v>0</v>
      </c>
      <c r="P493" s="2">
        <f t="shared" si="298"/>
        <v>0</v>
      </c>
    </row>
    <row r="494" spans="1:16" ht="18.75" hidden="1" customHeight="1" x14ac:dyDescent="0.3">
      <c r="A494" s="7">
        <v>2610</v>
      </c>
      <c r="B494" s="38"/>
      <c r="C494" s="38"/>
      <c r="D494" s="5"/>
      <c r="E494" s="5"/>
      <c r="F494" s="5">
        <f t="shared" si="306"/>
        <v>0</v>
      </c>
      <c r="G494" s="5"/>
      <c r="H494" s="5"/>
      <c r="I494" s="30"/>
      <c r="J494" s="5">
        <f t="shared" si="307"/>
        <v>0</v>
      </c>
      <c r="K494" s="30"/>
      <c r="L494" s="30"/>
      <c r="M494" s="30"/>
      <c r="N494" s="5">
        <f t="shared" si="300"/>
        <v>0</v>
      </c>
      <c r="O494" s="5">
        <f t="shared" si="301"/>
        <v>0</v>
      </c>
      <c r="P494" s="2">
        <f t="shared" si="298"/>
        <v>0</v>
      </c>
    </row>
    <row r="495" spans="1:16" ht="18.75" hidden="1" customHeight="1" x14ac:dyDescent="0.3">
      <c r="A495" s="7">
        <v>2720</v>
      </c>
      <c r="B495" s="38"/>
      <c r="C495" s="38"/>
      <c r="D495" s="5"/>
      <c r="E495" s="5"/>
      <c r="F495" s="5">
        <f t="shared" si="306"/>
        <v>0</v>
      </c>
      <c r="G495" s="5"/>
      <c r="H495" s="5"/>
      <c r="I495" s="30"/>
      <c r="J495" s="5">
        <f t="shared" si="307"/>
        <v>0</v>
      </c>
      <c r="K495" s="30"/>
      <c r="L495" s="30"/>
      <c r="M495" s="30"/>
      <c r="N495" s="5">
        <f t="shared" si="300"/>
        <v>0</v>
      </c>
      <c r="O495" s="5">
        <f t="shared" si="301"/>
        <v>0</v>
      </c>
      <c r="P495" s="2">
        <f t="shared" si="298"/>
        <v>0</v>
      </c>
    </row>
    <row r="496" spans="1:16" ht="18.75" hidden="1" customHeight="1" x14ac:dyDescent="0.3">
      <c r="A496" s="7">
        <v>2730</v>
      </c>
      <c r="B496" s="38"/>
      <c r="C496" s="38"/>
      <c r="D496" s="5"/>
      <c r="E496" s="5"/>
      <c r="F496" s="5">
        <f t="shared" si="306"/>
        <v>0</v>
      </c>
      <c r="G496" s="5"/>
      <c r="H496" s="5"/>
      <c r="I496" s="30"/>
      <c r="J496" s="5">
        <f t="shared" si="307"/>
        <v>0</v>
      </c>
      <c r="K496" s="30"/>
      <c r="L496" s="30"/>
      <c r="M496" s="30"/>
      <c r="N496" s="5">
        <f t="shared" si="300"/>
        <v>0</v>
      </c>
      <c r="O496" s="5">
        <f t="shared" si="301"/>
        <v>0</v>
      </c>
      <c r="P496" s="2">
        <f t="shared" si="298"/>
        <v>0</v>
      </c>
    </row>
    <row r="497" spans="1:17" ht="18.75" hidden="1" customHeight="1" x14ac:dyDescent="0.3">
      <c r="A497" s="7">
        <v>2800</v>
      </c>
      <c r="B497" s="38"/>
      <c r="C497" s="38"/>
      <c r="D497" s="5"/>
      <c r="E497" s="5"/>
      <c r="F497" s="5">
        <f t="shared" si="306"/>
        <v>0</v>
      </c>
      <c r="G497" s="5"/>
      <c r="H497" s="5"/>
      <c r="I497" s="30"/>
      <c r="J497" s="5">
        <f t="shared" si="307"/>
        <v>0</v>
      </c>
      <c r="K497" s="30"/>
      <c r="L497" s="30"/>
      <c r="M497" s="30"/>
      <c r="N497" s="5">
        <f t="shared" si="300"/>
        <v>0</v>
      </c>
      <c r="O497" s="5">
        <f t="shared" si="301"/>
        <v>0</v>
      </c>
      <c r="P497" s="2">
        <f t="shared" si="298"/>
        <v>0</v>
      </c>
      <c r="Q497" s="19"/>
    </row>
    <row r="498" spans="1:17" ht="18.75" customHeight="1" x14ac:dyDescent="0.3">
      <c r="A498" s="22" t="s">
        <v>9</v>
      </c>
      <c r="B498" s="38"/>
      <c r="C498" s="38"/>
      <c r="D498" s="9">
        <f t="shared" ref="D498:M498" si="308">SUM(D499:D503)</f>
        <v>0</v>
      </c>
      <c r="E498" s="9">
        <f t="shared" si="308"/>
        <v>0</v>
      </c>
      <c r="F498" s="9">
        <f t="shared" si="308"/>
        <v>0</v>
      </c>
      <c r="G498" s="9">
        <f t="shared" si="308"/>
        <v>0</v>
      </c>
      <c r="H498" s="9">
        <f t="shared" si="308"/>
        <v>0</v>
      </c>
      <c r="I498" s="29">
        <f t="shared" si="308"/>
        <v>0</v>
      </c>
      <c r="J498" s="9">
        <f t="shared" si="308"/>
        <v>0</v>
      </c>
      <c r="K498" s="29">
        <f t="shared" si="308"/>
        <v>0</v>
      </c>
      <c r="L498" s="29">
        <f t="shared" si="308"/>
        <v>0</v>
      </c>
      <c r="M498" s="29">
        <f t="shared" si="308"/>
        <v>0</v>
      </c>
      <c r="N498" s="9">
        <f t="shared" si="300"/>
        <v>0</v>
      </c>
      <c r="O498" s="9">
        <f t="shared" si="301"/>
        <v>0</v>
      </c>
      <c r="P498" s="2">
        <f t="shared" si="298"/>
        <v>0</v>
      </c>
    </row>
    <row r="499" spans="1:17" s="4" customFormat="1" ht="18.75" hidden="1" customHeight="1" x14ac:dyDescent="0.3">
      <c r="A499" s="7">
        <v>3110</v>
      </c>
      <c r="B499" s="38"/>
      <c r="C499" s="38"/>
      <c r="D499" s="5"/>
      <c r="E499" s="5"/>
      <c r="F499" s="5">
        <f t="shared" ref="F499:F503" si="309">SUM(G499:I499)</f>
        <v>0</v>
      </c>
      <c r="G499" s="5"/>
      <c r="H499" s="5"/>
      <c r="I499" s="30"/>
      <c r="J499" s="5">
        <f t="shared" ref="J499:J503" si="310">SUM(K499:M499)</f>
        <v>0</v>
      </c>
      <c r="K499" s="30"/>
      <c r="L499" s="30"/>
      <c r="M499" s="30"/>
      <c r="N499" s="5">
        <f t="shared" si="300"/>
        <v>0</v>
      </c>
      <c r="O499" s="5">
        <f t="shared" si="301"/>
        <v>0</v>
      </c>
      <c r="P499" s="2">
        <f t="shared" si="298"/>
        <v>0</v>
      </c>
    </row>
    <row r="500" spans="1:17" s="4" customFormat="1" ht="18.75" hidden="1" customHeight="1" x14ac:dyDescent="0.3">
      <c r="A500" s="7">
        <v>3122</v>
      </c>
      <c r="B500" s="38"/>
      <c r="C500" s="38"/>
      <c r="D500" s="5"/>
      <c r="E500" s="5"/>
      <c r="F500" s="5">
        <f t="shared" si="309"/>
        <v>0</v>
      </c>
      <c r="G500" s="5"/>
      <c r="H500" s="5"/>
      <c r="I500" s="30"/>
      <c r="J500" s="5">
        <f t="shared" si="310"/>
        <v>0</v>
      </c>
      <c r="K500" s="30"/>
      <c r="L500" s="30"/>
      <c r="M500" s="30"/>
      <c r="N500" s="5">
        <f t="shared" si="300"/>
        <v>0</v>
      </c>
      <c r="O500" s="5">
        <f t="shared" si="301"/>
        <v>0</v>
      </c>
      <c r="P500" s="2">
        <f t="shared" si="298"/>
        <v>0</v>
      </c>
    </row>
    <row r="501" spans="1:17" s="4" customFormat="1" ht="18.75" hidden="1" customHeight="1" x14ac:dyDescent="0.3">
      <c r="A501" s="7">
        <v>3132</v>
      </c>
      <c r="B501" s="38"/>
      <c r="C501" s="38"/>
      <c r="D501" s="5"/>
      <c r="E501" s="5"/>
      <c r="F501" s="5">
        <f t="shared" si="309"/>
        <v>0</v>
      </c>
      <c r="G501" s="5"/>
      <c r="H501" s="5"/>
      <c r="I501" s="30"/>
      <c r="J501" s="5">
        <f t="shared" si="310"/>
        <v>0</v>
      </c>
      <c r="K501" s="30"/>
      <c r="L501" s="30"/>
      <c r="M501" s="30"/>
      <c r="N501" s="5">
        <f t="shared" si="300"/>
        <v>0</v>
      </c>
      <c r="O501" s="5">
        <f t="shared" si="301"/>
        <v>0</v>
      </c>
      <c r="P501" s="2">
        <f t="shared" si="298"/>
        <v>0</v>
      </c>
    </row>
    <row r="502" spans="1:17" s="4" customFormat="1" ht="18.75" hidden="1" customHeight="1" x14ac:dyDescent="0.3">
      <c r="A502" s="7">
        <v>3142</v>
      </c>
      <c r="B502" s="38"/>
      <c r="C502" s="38"/>
      <c r="D502" s="8"/>
      <c r="E502" s="8"/>
      <c r="F502" s="5">
        <f t="shared" si="309"/>
        <v>0</v>
      </c>
      <c r="G502" s="8"/>
      <c r="H502" s="8"/>
      <c r="I502" s="31"/>
      <c r="J502" s="5">
        <f t="shared" si="310"/>
        <v>0</v>
      </c>
      <c r="K502" s="31"/>
      <c r="L502" s="31"/>
      <c r="M502" s="31"/>
      <c r="N502" s="5">
        <f t="shared" si="300"/>
        <v>0</v>
      </c>
      <c r="O502" s="5">
        <f t="shared" si="301"/>
        <v>0</v>
      </c>
      <c r="P502" s="2">
        <f t="shared" si="298"/>
        <v>0</v>
      </c>
    </row>
    <row r="503" spans="1:17" s="4" customFormat="1" ht="18.75" hidden="1" customHeight="1" x14ac:dyDescent="0.3">
      <c r="A503" s="7"/>
      <c r="B503" s="38"/>
      <c r="C503" s="38"/>
      <c r="D503" s="8"/>
      <c r="E503" s="8"/>
      <c r="F503" s="5">
        <f t="shared" si="309"/>
        <v>0</v>
      </c>
      <c r="G503" s="8"/>
      <c r="H503" s="8"/>
      <c r="I503" s="31"/>
      <c r="J503" s="5">
        <f t="shared" si="310"/>
        <v>0</v>
      </c>
      <c r="K503" s="31"/>
      <c r="L503" s="31"/>
      <c r="M503" s="31"/>
      <c r="N503" s="5">
        <f t="shared" si="300"/>
        <v>0</v>
      </c>
      <c r="O503" s="5">
        <f t="shared" si="301"/>
        <v>0</v>
      </c>
      <c r="P503" s="2">
        <f t="shared" si="298"/>
        <v>0</v>
      </c>
    </row>
    <row r="504" spans="1:17" s="32" customFormat="1" ht="135.75" customHeight="1" x14ac:dyDescent="0.3">
      <c r="A504" s="15" t="s">
        <v>85</v>
      </c>
      <c r="B504" s="15" t="s">
        <v>23</v>
      </c>
      <c r="C504" s="16" t="s">
        <v>86</v>
      </c>
      <c r="D504" s="13">
        <f t="shared" ref="D504:M504" si="311">D505+D524</f>
        <v>8.5250000000000004</v>
      </c>
      <c r="E504" s="13">
        <f t="shared" si="311"/>
        <v>8.5250000000000004</v>
      </c>
      <c r="F504" s="13">
        <f t="shared" si="311"/>
        <v>12</v>
      </c>
      <c r="G504" s="13">
        <f t="shared" si="311"/>
        <v>0</v>
      </c>
      <c r="H504" s="13">
        <f t="shared" si="311"/>
        <v>0</v>
      </c>
      <c r="I504" s="13">
        <f t="shared" si="311"/>
        <v>12</v>
      </c>
      <c r="J504" s="13">
        <f t="shared" si="311"/>
        <v>12</v>
      </c>
      <c r="K504" s="13">
        <f t="shared" si="311"/>
        <v>0</v>
      </c>
      <c r="L504" s="13">
        <f t="shared" si="311"/>
        <v>0</v>
      </c>
      <c r="M504" s="13">
        <f t="shared" si="311"/>
        <v>12</v>
      </c>
      <c r="N504" s="13">
        <f t="shared" si="300"/>
        <v>20.524999999999999</v>
      </c>
      <c r="O504" s="13">
        <f t="shared" si="301"/>
        <v>20.524999999999999</v>
      </c>
      <c r="P504" s="32">
        <f t="shared" si="298"/>
        <v>8.5249999999999996E-3</v>
      </c>
    </row>
    <row r="505" spans="1:17" ht="18.75" customHeight="1" x14ac:dyDescent="0.3">
      <c r="A505" s="22" t="s">
        <v>8</v>
      </c>
      <c r="B505" s="38"/>
      <c r="C505" s="38"/>
      <c r="D505" s="9">
        <f t="shared" ref="D505:M505" si="312">SUM(D506:D523)</f>
        <v>8.5250000000000004</v>
      </c>
      <c r="E505" s="9">
        <f t="shared" si="312"/>
        <v>8.5250000000000004</v>
      </c>
      <c r="F505" s="9">
        <f t="shared" si="312"/>
        <v>0</v>
      </c>
      <c r="G505" s="9">
        <f t="shared" si="312"/>
        <v>0</v>
      </c>
      <c r="H505" s="9">
        <f t="shared" si="312"/>
        <v>0</v>
      </c>
      <c r="I505" s="29">
        <f t="shared" si="312"/>
        <v>0</v>
      </c>
      <c r="J505" s="9">
        <f t="shared" si="312"/>
        <v>0</v>
      </c>
      <c r="K505" s="29">
        <f t="shared" si="312"/>
        <v>0</v>
      </c>
      <c r="L505" s="29">
        <f t="shared" si="312"/>
        <v>0</v>
      </c>
      <c r="M505" s="29">
        <f t="shared" si="312"/>
        <v>0</v>
      </c>
      <c r="N505" s="9">
        <f t="shared" si="300"/>
        <v>8.5250000000000004</v>
      </c>
      <c r="O505" s="9">
        <f t="shared" si="301"/>
        <v>8.5250000000000004</v>
      </c>
      <c r="P505" s="2">
        <f t="shared" si="298"/>
        <v>8.5249999999999996E-3</v>
      </c>
    </row>
    <row r="506" spans="1:17" ht="18.75" customHeight="1" x14ac:dyDescent="0.3">
      <c r="A506" s="7">
        <v>2111</v>
      </c>
      <c r="B506" s="38"/>
      <c r="C506" s="38"/>
      <c r="D506" s="5"/>
      <c r="E506" s="5"/>
      <c r="F506" s="5">
        <f>SUM(G506:I506)</f>
        <v>0</v>
      </c>
      <c r="G506" s="5"/>
      <c r="H506" s="5"/>
      <c r="I506" s="30"/>
      <c r="J506" s="5">
        <f>SUM(K506:M506)</f>
        <v>0</v>
      </c>
      <c r="K506" s="30"/>
      <c r="L506" s="30"/>
      <c r="M506" s="30"/>
      <c r="N506" s="5">
        <f t="shared" si="300"/>
        <v>0</v>
      </c>
      <c r="O506" s="5">
        <f t="shared" si="301"/>
        <v>0</v>
      </c>
      <c r="P506" s="2">
        <f t="shared" si="298"/>
        <v>0</v>
      </c>
    </row>
    <row r="507" spans="1:17" ht="18.75" customHeight="1" x14ac:dyDescent="0.3">
      <c r="A507" s="7">
        <v>2120</v>
      </c>
      <c r="B507" s="38"/>
      <c r="C507" s="38"/>
      <c r="D507" s="5"/>
      <c r="E507" s="5"/>
      <c r="F507" s="5">
        <f t="shared" ref="F507:F523" si="313">SUM(G507:I507)</f>
        <v>0</v>
      </c>
      <c r="G507" s="5"/>
      <c r="H507" s="5"/>
      <c r="I507" s="30"/>
      <c r="J507" s="5">
        <f t="shared" ref="J507:J523" si="314">SUM(K507:M507)</f>
        <v>0</v>
      </c>
      <c r="K507" s="30"/>
      <c r="L507" s="30"/>
      <c r="M507" s="30"/>
      <c r="N507" s="5">
        <f t="shared" si="300"/>
        <v>0</v>
      </c>
      <c r="O507" s="5">
        <f t="shared" si="301"/>
        <v>0</v>
      </c>
      <c r="P507" s="2">
        <f t="shared" si="298"/>
        <v>0</v>
      </c>
    </row>
    <row r="508" spans="1:17" ht="18.75" customHeight="1" x14ac:dyDescent="0.3">
      <c r="A508" s="7">
        <v>2210</v>
      </c>
      <c r="B508" s="38"/>
      <c r="C508" s="38"/>
      <c r="D508" s="5">
        <v>8.5250000000000004</v>
      </c>
      <c r="E508" s="5">
        <v>8.5250000000000004</v>
      </c>
      <c r="F508" s="5">
        <f t="shared" si="313"/>
        <v>0</v>
      </c>
      <c r="G508" s="5"/>
      <c r="H508" s="5"/>
      <c r="I508" s="30"/>
      <c r="J508" s="5">
        <f t="shared" si="314"/>
        <v>0</v>
      </c>
      <c r="K508" s="30"/>
      <c r="L508" s="30"/>
      <c r="M508" s="30"/>
      <c r="N508" s="5">
        <f t="shared" si="300"/>
        <v>8.5250000000000004</v>
      </c>
      <c r="O508" s="5">
        <f t="shared" si="301"/>
        <v>8.5250000000000004</v>
      </c>
      <c r="P508" s="2">
        <f t="shared" si="298"/>
        <v>8.5249999999999996E-3</v>
      </c>
    </row>
    <row r="509" spans="1:17" ht="18.75" hidden="1" customHeight="1" x14ac:dyDescent="0.3">
      <c r="A509" s="7">
        <v>2220</v>
      </c>
      <c r="B509" s="38"/>
      <c r="C509" s="38"/>
      <c r="D509" s="5"/>
      <c r="E509" s="5"/>
      <c r="F509" s="5">
        <f t="shared" si="313"/>
        <v>0</v>
      </c>
      <c r="G509" s="5"/>
      <c r="H509" s="5"/>
      <c r="I509" s="30"/>
      <c r="J509" s="5">
        <f t="shared" si="314"/>
        <v>0</v>
      </c>
      <c r="K509" s="30"/>
      <c r="L509" s="30"/>
      <c r="M509" s="30"/>
      <c r="N509" s="5">
        <f t="shared" si="300"/>
        <v>0</v>
      </c>
      <c r="O509" s="5">
        <f t="shared" si="301"/>
        <v>0</v>
      </c>
      <c r="P509" s="2">
        <f t="shared" si="298"/>
        <v>0</v>
      </c>
    </row>
    <row r="510" spans="1:17" ht="18.75" hidden="1" customHeight="1" x14ac:dyDescent="0.3">
      <c r="A510" s="7">
        <v>2230</v>
      </c>
      <c r="B510" s="38"/>
      <c r="C510" s="38"/>
      <c r="D510" s="5"/>
      <c r="E510" s="5"/>
      <c r="F510" s="5">
        <f t="shared" si="313"/>
        <v>0</v>
      </c>
      <c r="G510" s="5"/>
      <c r="H510" s="5"/>
      <c r="I510" s="30"/>
      <c r="J510" s="5">
        <f t="shared" si="314"/>
        <v>0</v>
      </c>
      <c r="K510" s="30"/>
      <c r="L510" s="30"/>
      <c r="M510" s="30"/>
      <c r="N510" s="5">
        <f t="shared" si="300"/>
        <v>0</v>
      </c>
      <c r="O510" s="5">
        <f t="shared" si="301"/>
        <v>0</v>
      </c>
      <c r="P510" s="2">
        <f t="shared" si="298"/>
        <v>0</v>
      </c>
    </row>
    <row r="511" spans="1:17" ht="18.75" hidden="1" customHeight="1" x14ac:dyDescent="0.3">
      <c r="A511" s="7">
        <v>2240</v>
      </c>
      <c r="B511" s="38"/>
      <c r="C511" s="38"/>
      <c r="D511" s="5"/>
      <c r="E511" s="5"/>
      <c r="F511" s="5">
        <f t="shared" si="313"/>
        <v>0</v>
      </c>
      <c r="G511" s="5"/>
      <c r="H511" s="5"/>
      <c r="I511" s="30"/>
      <c r="J511" s="5">
        <f t="shared" si="314"/>
        <v>0</v>
      </c>
      <c r="K511" s="30"/>
      <c r="L511" s="30"/>
      <c r="M511" s="30"/>
      <c r="N511" s="5">
        <f t="shared" si="300"/>
        <v>0</v>
      </c>
      <c r="O511" s="5">
        <f t="shared" si="301"/>
        <v>0</v>
      </c>
      <c r="P511" s="2">
        <f t="shared" si="298"/>
        <v>0</v>
      </c>
    </row>
    <row r="512" spans="1:17" ht="18.75" hidden="1" customHeight="1" x14ac:dyDescent="0.3">
      <c r="A512" s="7">
        <v>2250</v>
      </c>
      <c r="B512" s="38"/>
      <c r="C512" s="38"/>
      <c r="D512" s="5"/>
      <c r="E512" s="5"/>
      <c r="F512" s="5">
        <f t="shared" si="313"/>
        <v>0</v>
      </c>
      <c r="G512" s="5"/>
      <c r="H512" s="5"/>
      <c r="I512" s="30"/>
      <c r="J512" s="5">
        <f t="shared" si="314"/>
        <v>0</v>
      </c>
      <c r="K512" s="30"/>
      <c r="L512" s="30"/>
      <c r="M512" s="30"/>
      <c r="N512" s="5">
        <f t="shared" si="300"/>
        <v>0</v>
      </c>
      <c r="O512" s="5">
        <f t="shared" si="301"/>
        <v>0</v>
      </c>
      <c r="P512" s="2">
        <f t="shared" si="298"/>
        <v>0</v>
      </c>
    </row>
    <row r="513" spans="1:17" ht="18.75" hidden="1" customHeight="1" x14ac:dyDescent="0.3">
      <c r="A513" s="7">
        <v>2271</v>
      </c>
      <c r="B513" s="38"/>
      <c r="C513" s="38"/>
      <c r="D513" s="5"/>
      <c r="E513" s="5"/>
      <c r="F513" s="5">
        <f t="shared" si="313"/>
        <v>0</v>
      </c>
      <c r="G513" s="5"/>
      <c r="H513" s="5"/>
      <c r="I513" s="30"/>
      <c r="J513" s="5">
        <f t="shared" si="314"/>
        <v>0</v>
      </c>
      <c r="K513" s="30"/>
      <c r="L513" s="30"/>
      <c r="M513" s="30"/>
      <c r="N513" s="5">
        <f t="shared" si="300"/>
        <v>0</v>
      </c>
      <c r="O513" s="5">
        <f t="shared" si="301"/>
        <v>0</v>
      </c>
      <c r="P513" s="2">
        <f t="shared" si="298"/>
        <v>0</v>
      </c>
    </row>
    <row r="514" spans="1:17" ht="18.75" hidden="1" customHeight="1" x14ac:dyDescent="0.3">
      <c r="A514" s="7">
        <v>2272</v>
      </c>
      <c r="B514" s="38"/>
      <c r="C514" s="38"/>
      <c r="D514" s="5"/>
      <c r="E514" s="5"/>
      <c r="F514" s="5">
        <f t="shared" si="313"/>
        <v>0</v>
      </c>
      <c r="G514" s="5"/>
      <c r="H514" s="5"/>
      <c r="I514" s="30"/>
      <c r="J514" s="5">
        <f t="shared" si="314"/>
        <v>0</v>
      </c>
      <c r="K514" s="30"/>
      <c r="L514" s="30"/>
      <c r="M514" s="30"/>
      <c r="N514" s="5">
        <f t="shared" si="300"/>
        <v>0</v>
      </c>
      <c r="O514" s="5">
        <f t="shared" si="301"/>
        <v>0</v>
      </c>
      <c r="P514" s="2">
        <f t="shared" si="298"/>
        <v>0</v>
      </c>
    </row>
    <row r="515" spans="1:17" ht="18.75" hidden="1" customHeight="1" x14ac:dyDescent="0.3">
      <c r="A515" s="7">
        <v>2273</v>
      </c>
      <c r="B515" s="38"/>
      <c r="C515" s="38"/>
      <c r="D515" s="5"/>
      <c r="E515" s="5"/>
      <c r="F515" s="5">
        <f t="shared" si="313"/>
        <v>0</v>
      </c>
      <c r="G515" s="5"/>
      <c r="H515" s="5"/>
      <c r="I515" s="30"/>
      <c r="J515" s="5">
        <f t="shared" si="314"/>
        <v>0</v>
      </c>
      <c r="K515" s="30"/>
      <c r="L515" s="30"/>
      <c r="M515" s="30"/>
      <c r="N515" s="5">
        <f t="shared" si="300"/>
        <v>0</v>
      </c>
      <c r="O515" s="5">
        <f t="shared" si="301"/>
        <v>0</v>
      </c>
      <c r="P515" s="2">
        <f t="shared" si="298"/>
        <v>0</v>
      </c>
    </row>
    <row r="516" spans="1:17" ht="18.75" hidden="1" customHeight="1" x14ac:dyDescent="0.3">
      <c r="A516" s="7">
        <v>2274</v>
      </c>
      <c r="B516" s="38"/>
      <c r="C516" s="38"/>
      <c r="D516" s="5"/>
      <c r="E516" s="5"/>
      <c r="F516" s="5">
        <f t="shared" si="313"/>
        <v>0</v>
      </c>
      <c r="G516" s="5"/>
      <c r="H516" s="5"/>
      <c r="I516" s="30"/>
      <c r="J516" s="5">
        <f t="shared" si="314"/>
        <v>0</v>
      </c>
      <c r="K516" s="30"/>
      <c r="L516" s="30"/>
      <c r="M516" s="30"/>
      <c r="N516" s="5">
        <f t="shared" si="300"/>
        <v>0</v>
      </c>
      <c r="O516" s="5">
        <f t="shared" si="301"/>
        <v>0</v>
      </c>
      <c r="P516" s="2">
        <f t="shared" si="298"/>
        <v>0</v>
      </c>
    </row>
    <row r="517" spans="1:17" ht="18.75" hidden="1" customHeight="1" x14ac:dyDescent="0.3">
      <c r="A517" s="7">
        <v>2275</v>
      </c>
      <c r="B517" s="38"/>
      <c r="C517" s="38"/>
      <c r="D517" s="5"/>
      <c r="E517" s="5"/>
      <c r="F517" s="5">
        <f t="shared" si="313"/>
        <v>0</v>
      </c>
      <c r="G517" s="5"/>
      <c r="H517" s="5"/>
      <c r="I517" s="30"/>
      <c r="J517" s="5">
        <f t="shared" si="314"/>
        <v>0</v>
      </c>
      <c r="K517" s="30"/>
      <c r="L517" s="30"/>
      <c r="M517" s="30"/>
      <c r="N517" s="5">
        <f t="shared" si="300"/>
        <v>0</v>
      </c>
      <c r="O517" s="5">
        <f t="shared" si="301"/>
        <v>0</v>
      </c>
      <c r="P517" s="2">
        <f t="shared" si="298"/>
        <v>0</v>
      </c>
    </row>
    <row r="518" spans="1:17" ht="18.75" hidden="1" customHeight="1" x14ac:dyDescent="0.3">
      <c r="A518" s="7">
        <v>2276</v>
      </c>
      <c r="B518" s="38"/>
      <c r="C518" s="38"/>
      <c r="D518" s="5"/>
      <c r="E518" s="5"/>
      <c r="F518" s="5">
        <f t="shared" si="313"/>
        <v>0</v>
      </c>
      <c r="G518" s="5"/>
      <c r="H518" s="5"/>
      <c r="I518" s="30"/>
      <c r="J518" s="5">
        <f t="shared" si="314"/>
        <v>0</v>
      </c>
      <c r="K518" s="30"/>
      <c r="L518" s="30"/>
      <c r="M518" s="30"/>
      <c r="N518" s="5">
        <f t="shared" si="300"/>
        <v>0</v>
      </c>
      <c r="O518" s="5">
        <f t="shared" si="301"/>
        <v>0</v>
      </c>
      <c r="P518" s="2">
        <f t="shared" si="298"/>
        <v>0</v>
      </c>
    </row>
    <row r="519" spans="1:17" ht="18.75" hidden="1" customHeight="1" x14ac:dyDescent="0.3">
      <c r="A519" s="7">
        <v>2282</v>
      </c>
      <c r="B519" s="38"/>
      <c r="C519" s="38"/>
      <c r="D519" s="5"/>
      <c r="E519" s="5"/>
      <c r="F519" s="5">
        <f t="shared" si="313"/>
        <v>0</v>
      </c>
      <c r="G519" s="5"/>
      <c r="H519" s="5"/>
      <c r="I519" s="30"/>
      <c r="J519" s="5">
        <f t="shared" si="314"/>
        <v>0</v>
      </c>
      <c r="K519" s="30"/>
      <c r="L519" s="30"/>
      <c r="M519" s="30"/>
      <c r="N519" s="5">
        <f t="shared" si="300"/>
        <v>0</v>
      </c>
      <c r="O519" s="5">
        <f t="shared" si="301"/>
        <v>0</v>
      </c>
      <c r="P519" s="2">
        <f t="shared" si="298"/>
        <v>0</v>
      </c>
    </row>
    <row r="520" spans="1:17" ht="18.75" hidden="1" customHeight="1" x14ac:dyDescent="0.3">
      <c r="A520" s="7">
        <v>2610</v>
      </c>
      <c r="B520" s="38"/>
      <c r="C520" s="38"/>
      <c r="D520" s="5"/>
      <c r="E520" s="5"/>
      <c r="F520" s="5">
        <f t="shared" si="313"/>
        <v>0</v>
      </c>
      <c r="G520" s="5"/>
      <c r="H520" s="5"/>
      <c r="I520" s="30"/>
      <c r="J520" s="5">
        <f t="shared" si="314"/>
        <v>0</v>
      </c>
      <c r="K520" s="30"/>
      <c r="L520" s="30"/>
      <c r="M520" s="30"/>
      <c r="N520" s="5">
        <f t="shared" si="300"/>
        <v>0</v>
      </c>
      <c r="O520" s="5">
        <f t="shared" si="301"/>
        <v>0</v>
      </c>
      <c r="P520" s="2">
        <f t="shared" si="298"/>
        <v>0</v>
      </c>
    </row>
    <row r="521" spans="1:17" ht="18.75" hidden="1" customHeight="1" x14ac:dyDescent="0.3">
      <c r="A521" s="7">
        <v>2720</v>
      </c>
      <c r="B521" s="38"/>
      <c r="C521" s="38"/>
      <c r="D521" s="5"/>
      <c r="E521" s="5"/>
      <c r="F521" s="5">
        <f t="shared" si="313"/>
        <v>0</v>
      </c>
      <c r="G521" s="5"/>
      <c r="H521" s="5"/>
      <c r="I521" s="30"/>
      <c r="J521" s="5">
        <f t="shared" si="314"/>
        <v>0</v>
      </c>
      <c r="K521" s="30"/>
      <c r="L521" s="30"/>
      <c r="M521" s="30"/>
      <c r="N521" s="5">
        <f t="shared" si="300"/>
        <v>0</v>
      </c>
      <c r="O521" s="5">
        <f t="shared" si="301"/>
        <v>0</v>
      </c>
      <c r="P521" s="2">
        <f t="shared" si="298"/>
        <v>0</v>
      </c>
    </row>
    <row r="522" spans="1:17" ht="18.75" hidden="1" customHeight="1" x14ac:dyDescent="0.3">
      <c r="A522" s="7">
        <v>2730</v>
      </c>
      <c r="B522" s="38"/>
      <c r="C522" s="38"/>
      <c r="D522" s="5"/>
      <c r="E522" s="5"/>
      <c r="F522" s="5">
        <f t="shared" si="313"/>
        <v>0</v>
      </c>
      <c r="G522" s="5"/>
      <c r="H522" s="5"/>
      <c r="I522" s="30"/>
      <c r="J522" s="5">
        <f t="shared" si="314"/>
        <v>0</v>
      </c>
      <c r="K522" s="30"/>
      <c r="L522" s="30"/>
      <c r="M522" s="30"/>
      <c r="N522" s="5">
        <f t="shared" si="300"/>
        <v>0</v>
      </c>
      <c r="O522" s="5">
        <f t="shared" si="301"/>
        <v>0</v>
      </c>
      <c r="P522" s="2">
        <f t="shared" ref="P522:P585" si="315">E522/1000</f>
        <v>0</v>
      </c>
    </row>
    <row r="523" spans="1:17" ht="18.75" hidden="1" customHeight="1" x14ac:dyDescent="0.3">
      <c r="A523" s="7">
        <v>2800</v>
      </c>
      <c r="B523" s="38"/>
      <c r="C523" s="38"/>
      <c r="D523" s="5"/>
      <c r="E523" s="5"/>
      <c r="F523" s="5">
        <f t="shared" si="313"/>
        <v>0</v>
      </c>
      <c r="G523" s="5"/>
      <c r="H523" s="5"/>
      <c r="I523" s="30"/>
      <c r="J523" s="5">
        <f t="shared" si="314"/>
        <v>0</v>
      </c>
      <c r="K523" s="30"/>
      <c r="L523" s="30"/>
      <c r="M523" s="30"/>
      <c r="N523" s="5">
        <f t="shared" si="300"/>
        <v>0</v>
      </c>
      <c r="O523" s="5">
        <f t="shared" si="301"/>
        <v>0</v>
      </c>
      <c r="P523" s="2">
        <f t="shared" si="315"/>
        <v>0</v>
      </c>
      <c r="Q523" s="19"/>
    </row>
    <row r="524" spans="1:17" ht="18.75" customHeight="1" x14ac:dyDescent="0.3">
      <c r="A524" s="22" t="s">
        <v>9</v>
      </c>
      <c r="B524" s="38"/>
      <c r="C524" s="38"/>
      <c r="D524" s="9">
        <f t="shared" ref="D524:M524" si="316">SUM(D525:D529)</f>
        <v>0</v>
      </c>
      <c r="E524" s="9">
        <f t="shared" si="316"/>
        <v>0</v>
      </c>
      <c r="F524" s="9">
        <f t="shared" si="316"/>
        <v>12</v>
      </c>
      <c r="G524" s="9">
        <f t="shared" si="316"/>
        <v>0</v>
      </c>
      <c r="H524" s="9">
        <f t="shared" si="316"/>
        <v>0</v>
      </c>
      <c r="I524" s="29">
        <f t="shared" si="316"/>
        <v>12</v>
      </c>
      <c r="J524" s="9">
        <f t="shared" si="316"/>
        <v>12</v>
      </c>
      <c r="K524" s="29">
        <f t="shared" si="316"/>
        <v>0</v>
      </c>
      <c r="L524" s="29">
        <f t="shared" si="316"/>
        <v>0</v>
      </c>
      <c r="M524" s="29">
        <f t="shared" si="316"/>
        <v>12</v>
      </c>
      <c r="N524" s="9">
        <f t="shared" si="300"/>
        <v>12</v>
      </c>
      <c r="O524" s="9">
        <f t="shared" si="301"/>
        <v>12</v>
      </c>
      <c r="P524" s="2">
        <f t="shared" si="315"/>
        <v>0</v>
      </c>
    </row>
    <row r="525" spans="1:17" s="4" customFormat="1" ht="18.75" customHeight="1" x14ac:dyDescent="0.3">
      <c r="A525" s="7">
        <v>3110</v>
      </c>
      <c r="B525" s="38"/>
      <c r="C525" s="38"/>
      <c r="D525" s="5"/>
      <c r="E525" s="5"/>
      <c r="F525" s="5">
        <f t="shared" ref="F525:F529" si="317">SUM(G525:I525)</f>
        <v>12</v>
      </c>
      <c r="G525" s="5"/>
      <c r="H525" s="5"/>
      <c r="I525" s="30">
        <v>12</v>
      </c>
      <c r="J525" s="5">
        <f t="shared" ref="J525:J529" si="318">SUM(K525:M525)</f>
        <v>12</v>
      </c>
      <c r="K525" s="30"/>
      <c r="L525" s="30"/>
      <c r="M525" s="30">
        <v>12</v>
      </c>
      <c r="N525" s="5">
        <f t="shared" si="300"/>
        <v>12</v>
      </c>
      <c r="O525" s="5">
        <f t="shared" si="301"/>
        <v>12</v>
      </c>
      <c r="P525" s="2">
        <f t="shared" si="315"/>
        <v>0</v>
      </c>
    </row>
    <row r="526" spans="1:17" s="4" customFormat="1" ht="18.75" hidden="1" customHeight="1" x14ac:dyDescent="0.3">
      <c r="A526" s="7">
        <v>3122</v>
      </c>
      <c r="B526" s="38"/>
      <c r="C526" s="38"/>
      <c r="D526" s="5"/>
      <c r="E526" s="5"/>
      <c r="F526" s="5">
        <f t="shared" si="317"/>
        <v>0</v>
      </c>
      <c r="G526" s="5"/>
      <c r="H526" s="5"/>
      <c r="I526" s="30"/>
      <c r="J526" s="5">
        <f t="shared" si="318"/>
        <v>0</v>
      </c>
      <c r="K526" s="30"/>
      <c r="L526" s="30"/>
      <c r="M526" s="30"/>
      <c r="N526" s="5">
        <f t="shared" si="300"/>
        <v>0</v>
      </c>
      <c r="O526" s="5">
        <f t="shared" si="301"/>
        <v>0</v>
      </c>
      <c r="P526" s="2">
        <f t="shared" si="315"/>
        <v>0</v>
      </c>
    </row>
    <row r="527" spans="1:17" s="4" customFormat="1" ht="18.75" hidden="1" customHeight="1" x14ac:dyDescent="0.3">
      <c r="A527" s="7">
        <v>3132</v>
      </c>
      <c r="B527" s="38"/>
      <c r="C527" s="38"/>
      <c r="D527" s="5"/>
      <c r="E527" s="5"/>
      <c r="F527" s="5">
        <f t="shared" si="317"/>
        <v>0</v>
      </c>
      <c r="G527" s="5"/>
      <c r="H527" s="5"/>
      <c r="I527" s="30"/>
      <c r="J527" s="5">
        <f t="shared" si="318"/>
        <v>0</v>
      </c>
      <c r="K527" s="30"/>
      <c r="L527" s="30"/>
      <c r="M527" s="30"/>
      <c r="N527" s="5">
        <f t="shared" si="300"/>
        <v>0</v>
      </c>
      <c r="O527" s="5">
        <f t="shared" si="301"/>
        <v>0</v>
      </c>
      <c r="P527" s="2">
        <f t="shared" si="315"/>
        <v>0</v>
      </c>
    </row>
    <row r="528" spans="1:17" s="4" customFormat="1" ht="18.75" hidden="1" customHeight="1" x14ac:dyDescent="0.3">
      <c r="A528" s="7">
        <v>3142</v>
      </c>
      <c r="B528" s="38"/>
      <c r="C528" s="38"/>
      <c r="D528" s="8"/>
      <c r="E528" s="8"/>
      <c r="F528" s="5">
        <f t="shared" si="317"/>
        <v>0</v>
      </c>
      <c r="G528" s="8"/>
      <c r="H528" s="8"/>
      <c r="I528" s="31"/>
      <c r="J528" s="5">
        <f t="shared" si="318"/>
        <v>0</v>
      </c>
      <c r="K528" s="31"/>
      <c r="L528" s="31"/>
      <c r="M528" s="31"/>
      <c r="N528" s="5">
        <f t="shared" si="300"/>
        <v>0</v>
      </c>
      <c r="O528" s="5">
        <f t="shared" si="301"/>
        <v>0</v>
      </c>
      <c r="P528" s="2">
        <f t="shared" si="315"/>
        <v>0</v>
      </c>
    </row>
    <row r="529" spans="1:16" s="4" customFormat="1" ht="18.75" hidden="1" customHeight="1" x14ac:dyDescent="0.3">
      <c r="A529" s="7"/>
      <c r="B529" s="38"/>
      <c r="C529" s="38"/>
      <c r="D529" s="8"/>
      <c r="E529" s="8"/>
      <c r="F529" s="5">
        <f t="shared" si="317"/>
        <v>0</v>
      </c>
      <c r="G529" s="8"/>
      <c r="H529" s="8"/>
      <c r="I529" s="31"/>
      <c r="J529" s="5">
        <f t="shared" si="318"/>
        <v>0</v>
      </c>
      <c r="K529" s="31"/>
      <c r="L529" s="31"/>
      <c r="M529" s="31"/>
      <c r="N529" s="5">
        <f t="shared" si="300"/>
        <v>0</v>
      </c>
      <c r="O529" s="5">
        <f t="shared" si="301"/>
        <v>0</v>
      </c>
      <c r="P529" s="2">
        <f t="shared" si="315"/>
        <v>0</v>
      </c>
    </row>
    <row r="530" spans="1:16" s="32" customFormat="1" ht="58.7" customHeight="1" x14ac:dyDescent="0.3">
      <c r="A530" s="15" t="s">
        <v>87</v>
      </c>
      <c r="B530" s="15" t="s">
        <v>23</v>
      </c>
      <c r="C530" s="16" t="s">
        <v>88</v>
      </c>
      <c r="D530" s="13">
        <f t="shared" ref="D530:M530" si="319">D531+D550</f>
        <v>4164.7219999999998</v>
      </c>
      <c r="E530" s="13">
        <f t="shared" si="319"/>
        <v>4164.71666</v>
      </c>
      <c r="F530" s="13">
        <f t="shared" si="319"/>
        <v>0</v>
      </c>
      <c r="G530" s="13">
        <f t="shared" si="319"/>
        <v>0</v>
      </c>
      <c r="H530" s="13">
        <f t="shared" si="319"/>
        <v>0</v>
      </c>
      <c r="I530" s="13">
        <f t="shared" si="319"/>
        <v>0</v>
      </c>
      <c r="J530" s="13">
        <f t="shared" si="319"/>
        <v>0</v>
      </c>
      <c r="K530" s="13">
        <f t="shared" si="319"/>
        <v>0</v>
      </c>
      <c r="L530" s="13">
        <f t="shared" si="319"/>
        <v>0</v>
      </c>
      <c r="M530" s="13">
        <f t="shared" si="319"/>
        <v>0</v>
      </c>
      <c r="N530" s="13">
        <f t="shared" si="300"/>
        <v>4164.7219999999998</v>
      </c>
      <c r="O530" s="13">
        <f t="shared" si="301"/>
        <v>4164.71666</v>
      </c>
      <c r="P530" s="32">
        <f t="shared" si="315"/>
        <v>4.1647166599999998</v>
      </c>
    </row>
    <row r="531" spans="1:16" ht="18.75" customHeight="1" x14ac:dyDescent="0.3">
      <c r="A531" s="22" t="s">
        <v>8</v>
      </c>
      <c r="B531" s="38"/>
      <c r="C531" s="38"/>
      <c r="D531" s="9">
        <f t="shared" ref="D531:M531" si="320">SUM(D532:D549)</f>
        <v>4164.7219999999998</v>
      </c>
      <c r="E531" s="9">
        <f t="shared" si="320"/>
        <v>4164.71666</v>
      </c>
      <c r="F531" s="9">
        <f t="shared" si="320"/>
        <v>0</v>
      </c>
      <c r="G531" s="9">
        <f t="shared" si="320"/>
        <v>0</v>
      </c>
      <c r="H531" s="9">
        <f t="shared" si="320"/>
        <v>0</v>
      </c>
      <c r="I531" s="29">
        <f t="shared" si="320"/>
        <v>0</v>
      </c>
      <c r="J531" s="9">
        <f t="shared" si="320"/>
        <v>0</v>
      </c>
      <c r="K531" s="29">
        <f t="shared" si="320"/>
        <v>0</v>
      </c>
      <c r="L531" s="29">
        <f t="shared" si="320"/>
        <v>0</v>
      </c>
      <c r="M531" s="29">
        <f t="shared" si="320"/>
        <v>0</v>
      </c>
      <c r="N531" s="9">
        <f t="shared" si="300"/>
        <v>4164.7219999999998</v>
      </c>
      <c r="O531" s="9">
        <f t="shared" si="301"/>
        <v>4164.71666</v>
      </c>
      <c r="P531" s="2">
        <f t="shared" si="315"/>
        <v>4.1647166599999998</v>
      </c>
    </row>
    <row r="532" spans="1:16" ht="18.75" customHeight="1" x14ac:dyDescent="0.3">
      <c r="A532" s="7">
        <v>2111</v>
      </c>
      <c r="B532" s="38"/>
      <c r="C532" s="38"/>
      <c r="D532" s="5">
        <v>2881.4630000000002</v>
      </c>
      <c r="E532" s="5">
        <v>2881.46189</v>
      </c>
      <c r="F532" s="5">
        <f>SUM(G532:I532)</f>
        <v>0</v>
      </c>
      <c r="G532" s="5"/>
      <c r="H532" s="5"/>
      <c r="I532" s="30"/>
      <c r="J532" s="5">
        <f>SUM(K532:M532)</f>
        <v>0</v>
      </c>
      <c r="K532" s="30"/>
      <c r="L532" s="30"/>
      <c r="M532" s="30"/>
      <c r="N532" s="5">
        <f t="shared" si="300"/>
        <v>2881.4630000000002</v>
      </c>
      <c r="O532" s="5">
        <f t="shared" si="301"/>
        <v>2881.46189</v>
      </c>
      <c r="P532" s="2">
        <f t="shared" si="315"/>
        <v>2.8814618900000002</v>
      </c>
    </row>
    <row r="533" spans="1:16" ht="18.75" customHeight="1" x14ac:dyDescent="0.3">
      <c r="A533" s="7">
        <v>2120</v>
      </c>
      <c r="B533" s="38"/>
      <c r="C533" s="38"/>
      <c r="D533" s="5">
        <v>590.51300000000003</v>
      </c>
      <c r="E533" s="5">
        <v>590.51162999999997</v>
      </c>
      <c r="F533" s="5">
        <f t="shared" ref="F533:F549" si="321">SUM(G533:I533)</f>
        <v>0</v>
      </c>
      <c r="G533" s="5"/>
      <c r="H533" s="5"/>
      <c r="I533" s="30"/>
      <c r="J533" s="5">
        <f t="shared" ref="J533:J549" si="322">SUM(K533:M533)</f>
        <v>0</v>
      </c>
      <c r="K533" s="30"/>
      <c r="L533" s="30"/>
      <c r="M533" s="30"/>
      <c r="N533" s="5">
        <f t="shared" si="300"/>
        <v>590.51300000000003</v>
      </c>
      <c r="O533" s="5">
        <f t="shared" si="301"/>
        <v>590.51162999999997</v>
      </c>
      <c r="P533" s="2">
        <f t="shared" si="315"/>
        <v>0.59051162999999995</v>
      </c>
    </row>
    <row r="534" spans="1:16" ht="18.75" customHeight="1" x14ac:dyDescent="0.3">
      <c r="A534" s="7">
        <v>2210</v>
      </c>
      <c r="B534" s="38"/>
      <c r="C534" s="38"/>
      <c r="D534" s="5">
        <v>130.709</v>
      </c>
      <c r="E534" s="5">
        <v>130.70891</v>
      </c>
      <c r="F534" s="5">
        <f t="shared" si="321"/>
        <v>0</v>
      </c>
      <c r="G534" s="5"/>
      <c r="H534" s="5"/>
      <c r="I534" s="30"/>
      <c r="J534" s="5">
        <f t="shared" si="322"/>
        <v>0</v>
      </c>
      <c r="K534" s="30"/>
      <c r="L534" s="30"/>
      <c r="M534" s="30"/>
      <c r="N534" s="5">
        <f t="shared" si="300"/>
        <v>130.709</v>
      </c>
      <c r="O534" s="5">
        <f t="shared" si="301"/>
        <v>130.70891</v>
      </c>
      <c r="P534" s="2">
        <f t="shared" si="315"/>
        <v>0.13070891000000001</v>
      </c>
    </row>
    <row r="535" spans="1:16" ht="18.75" customHeight="1" x14ac:dyDescent="0.3">
      <c r="A535" s="7">
        <v>2220</v>
      </c>
      <c r="B535" s="38"/>
      <c r="C535" s="38"/>
      <c r="D535" s="5">
        <v>26.975000000000001</v>
      </c>
      <c r="E535" s="5">
        <v>26.975000000000001</v>
      </c>
      <c r="F535" s="5">
        <f t="shared" si="321"/>
        <v>0</v>
      </c>
      <c r="G535" s="5"/>
      <c r="H535" s="5"/>
      <c r="I535" s="30"/>
      <c r="J535" s="5">
        <f t="shared" si="322"/>
        <v>0</v>
      </c>
      <c r="K535" s="30"/>
      <c r="L535" s="30"/>
      <c r="M535" s="30"/>
      <c r="N535" s="5">
        <f t="shared" si="300"/>
        <v>26.975000000000001</v>
      </c>
      <c r="O535" s="5">
        <f t="shared" si="301"/>
        <v>26.975000000000001</v>
      </c>
      <c r="P535" s="2">
        <f t="shared" si="315"/>
        <v>2.6975000000000002E-2</v>
      </c>
    </row>
    <row r="536" spans="1:16" ht="18.75" customHeight="1" x14ac:dyDescent="0.3">
      <c r="A536" s="7">
        <v>2230</v>
      </c>
      <c r="B536" s="38"/>
      <c r="C536" s="38"/>
      <c r="D536" s="5"/>
      <c r="E536" s="5"/>
      <c r="F536" s="5">
        <f t="shared" si="321"/>
        <v>0</v>
      </c>
      <c r="G536" s="5"/>
      <c r="H536" s="5"/>
      <c r="I536" s="30"/>
      <c r="J536" s="5">
        <f t="shared" si="322"/>
        <v>0</v>
      </c>
      <c r="K536" s="30"/>
      <c r="L536" s="30"/>
      <c r="M536" s="30"/>
      <c r="N536" s="5">
        <f t="shared" ref="N536:N599" si="323">D536+F536</f>
        <v>0</v>
      </c>
      <c r="O536" s="5">
        <f t="shared" ref="O536:O599" si="324">E536+J536</f>
        <v>0</v>
      </c>
      <c r="P536" s="2">
        <f t="shared" si="315"/>
        <v>0</v>
      </c>
    </row>
    <row r="537" spans="1:16" ht="18.75" customHeight="1" x14ac:dyDescent="0.3">
      <c r="A537" s="7">
        <v>2240</v>
      </c>
      <c r="B537" s="38"/>
      <c r="C537" s="38"/>
      <c r="D537" s="5">
        <v>150.66900000000001</v>
      </c>
      <c r="E537" s="5">
        <v>150.66876000000002</v>
      </c>
      <c r="F537" s="5">
        <f t="shared" si="321"/>
        <v>0</v>
      </c>
      <c r="G537" s="5"/>
      <c r="H537" s="5"/>
      <c r="I537" s="30"/>
      <c r="J537" s="5">
        <f t="shared" si="322"/>
        <v>0</v>
      </c>
      <c r="K537" s="30"/>
      <c r="L537" s="30"/>
      <c r="M537" s="30"/>
      <c r="N537" s="5">
        <f t="shared" si="323"/>
        <v>150.66900000000001</v>
      </c>
      <c r="O537" s="5">
        <f t="shared" si="324"/>
        <v>150.66876000000002</v>
      </c>
      <c r="P537" s="2">
        <f t="shared" si="315"/>
        <v>0.15066876000000001</v>
      </c>
    </row>
    <row r="538" spans="1:16" ht="18.75" customHeight="1" x14ac:dyDescent="0.3">
      <c r="A538" s="7">
        <v>2250</v>
      </c>
      <c r="B538" s="38"/>
      <c r="C538" s="38"/>
      <c r="D538" s="5">
        <v>1.7270000000000001</v>
      </c>
      <c r="E538" s="5">
        <v>1.7265999999999999</v>
      </c>
      <c r="F538" s="5">
        <f t="shared" si="321"/>
        <v>0</v>
      </c>
      <c r="G538" s="5"/>
      <c r="H538" s="5"/>
      <c r="I538" s="30"/>
      <c r="J538" s="5">
        <f t="shared" si="322"/>
        <v>0</v>
      </c>
      <c r="K538" s="30"/>
      <c r="L538" s="30"/>
      <c r="M538" s="30"/>
      <c r="N538" s="5">
        <f t="shared" si="323"/>
        <v>1.7270000000000001</v>
      </c>
      <c r="O538" s="5">
        <f t="shared" si="324"/>
        <v>1.7265999999999999</v>
      </c>
      <c r="P538" s="2">
        <f t="shared" si="315"/>
        <v>1.7266E-3</v>
      </c>
    </row>
    <row r="539" spans="1:16" ht="18.75" customHeight="1" x14ac:dyDescent="0.3">
      <c r="A539" s="7">
        <v>2271</v>
      </c>
      <c r="B539" s="38"/>
      <c r="C539" s="38"/>
      <c r="D539" s="5">
        <v>266.63600000000002</v>
      </c>
      <c r="E539" s="5">
        <v>266.63503000000003</v>
      </c>
      <c r="F539" s="5">
        <f t="shared" si="321"/>
        <v>0</v>
      </c>
      <c r="G539" s="5"/>
      <c r="H539" s="5"/>
      <c r="I539" s="30"/>
      <c r="J539" s="5">
        <f t="shared" si="322"/>
        <v>0</v>
      </c>
      <c r="K539" s="30"/>
      <c r="L539" s="30"/>
      <c r="M539" s="30"/>
      <c r="N539" s="5">
        <f t="shared" si="323"/>
        <v>266.63600000000002</v>
      </c>
      <c r="O539" s="5">
        <f t="shared" si="324"/>
        <v>266.63503000000003</v>
      </c>
      <c r="P539" s="2">
        <f t="shared" si="315"/>
        <v>0.26663503000000005</v>
      </c>
    </row>
    <row r="540" spans="1:16" ht="18.75" customHeight="1" x14ac:dyDescent="0.3">
      <c r="A540" s="7">
        <v>2272</v>
      </c>
      <c r="B540" s="38"/>
      <c r="C540" s="38"/>
      <c r="D540" s="5">
        <v>6.4580000000000002</v>
      </c>
      <c r="E540" s="5">
        <v>6.4577399999999994</v>
      </c>
      <c r="F540" s="5">
        <f t="shared" si="321"/>
        <v>0</v>
      </c>
      <c r="G540" s="5"/>
      <c r="H540" s="5"/>
      <c r="I540" s="30"/>
      <c r="J540" s="5">
        <f t="shared" si="322"/>
        <v>0</v>
      </c>
      <c r="K540" s="30"/>
      <c r="L540" s="30"/>
      <c r="M540" s="30"/>
      <c r="N540" s="5">
        <f t="shared" si="323"/>
        <v>6.4580000000000002</v>
      </c>
      <c r="O540" s="5">
        <f t="shared" si="324"/>
        <v>6.4577399999999994</v>
      </c>
      <c r="P540" s="2">
        <f t="shared" si="315"/>
        <v>6.4577399999999991E-3</v>
      </c>
    </row>
    <row r="541" spans="1:16" ht="18.75" customHeight="1" x14ac:dyDescent="0.3">
      <c r="A541" s="7">
        <v>2273</v>
      </c>
      <c r="B541" s="38"/>
      <c r="C541" s="38"/>
      <c r="D541" s="5">
        <v>107.77200000000001</v>
      </c>
      <c r="E541" s="5">
        <v>107.7711</v>
      </c>
      <c r="F541" s="5">
        <f t="shared" si="321"/>
        <v>0</v>
      </c>
      <c r="G541" s="5"/>
      <c r="H541" s="5"/>
      <c r="I541" s="30"/>
      <c r="J541" s="5">
        <f t="shared" si="322"/>
        <v>0</v>
      </c>
      <c r="K541" s="30"/>
      <c r="L541" s="30"/>
      <c r="M541" s="30"/>
      <c r="N541" s="5">
        <f t="shared" si="323"/>
        <v>107.77200000000001</v>
      </c>
      <c r="O541" s="5">
        <f t="shared" si="324"/>
        <v>107.7711</v>
      </c>
      <c r="P541" s="2">
        <f t="shared" si="315"/>
        <v>0.10777110000000001</v>
      </c>
    </row>
    <row r="542" spans="1:16" ht="18.75" customHeight="1" x14ac:dyDescent="0.3">
      <c r="A542" s="7">
        <v>2274</v>
      </c>
      <c r="B542" s="38"/>
      <c r="C542" s="38"/>
      <c r="D542" s="5"/>
      <c r="E542" s="5"/>
      <c r="F542" s="5">
        <f t="shared" si="321"/>
        <v>0</v>
      </c>
      <c r="G542" s="5"/>
      <c r="H542" s="5"/>
      <c r="I542" s="30"/>
      <c r="J542" s="5">
        <f t="shared" si="322"/>
        <v>0</v>
      </c>
      <c r="K542" s="30"/>
      <c r="L542" s="30"/>
      <c r="M542" s="30"/>
      <c r="N542" s="5">
        <f t="shared" si="323"/>
        <v>0</v>
      </c>
      <c r="O542" s="5">
        <f t="shared" si="324"/>
        <v>0</v>
      </c>
      <c r="P542" s="2">
        <f t="shared" si="315"/>
        <v>0</v>
      </c>
    </row>
    <row r="543" spans="1:16" ht="18.75" customHeight="1" x14ac:dyDescent="0.3">
      <c r="A543" s="7">
        <v>2275</v>
      </c>
      <c r="B543" s="38"/>
      <c r="C543" s="38"/>
      <c r="D543" s="5"/>
      <c r="E543" s="5"/>
      <c r="F543" s="5">
        <f t="shared" si="321"/>
        <v>0</v>
      </c>
      <c r="G543" s="5"/>
      <c r="H543" s="5"/>
      <c r="I543" s="30"/>
      <c r="J543" s="5">
        <f t="shared" si="322"/>
        <v>0</v>
      </c>
      <c r="K543" s="30"/>
      <c r="L543" s="30"/>
      <c r="M543" s="30"/>
      <c r="N543" s="5">
        <f t="shared" si="323"/>
        <v>0</v>
      </c>
      <c r="O543" s="5">
        <f t="shared" si="324"/>
        <v>0</v>
      </c>
      <c r="P543" s="2">
        <f t="shared" si="315"/>
        <v>0</v>
      </c>
    </row>
    <row r="544" spans="1:16" ht="18.75" customHeight="1" x14ac:dyDescent="0.3">
      <c r="A544" s="7">
        <v>2276</v>
      </c>
      <c r="B544" s="38"/>
      <c r="C544" s="38"/>
      <c r="D544" s="5"/>
      <c r="E544" s="5"/>
      <c r="F544" s="5">
        <f t="shared" si="321"/>
        <v>0</v>
      </c>
      <c r="G544" s="5"/>
      <c r="H544" s="5"/>
      <c r="I544" s="30"/>
      <c r="J544" s="5">
        <f t="shared" si="322"/>
        <v>0</v>
      </c>
      <c r="K544" s="30"/>
      <c r="L544" s="30"/>
      <c r="M544" s="30"/>
      <c r="N544" s="5">
        <f t="shared" si="323"/>
        <v>0</v>
      </c>
      <c r="O544" s="5">
        <f t="shared" si="324"/>
        <v>0</v>
      </c>
      <c r="P544" s="2">
        <f t="shared" si="315"/>
        <v>0</v>
      </c>
    </row>
    <row r="545" spans="1:17" ht="18.75" customHeight="1" x14ac:dyDescent="0.3">
      <c r="A545" s="7">
        <v>2282</v>
      </c>
      <c r="B545" s="38"/>
      <c r="C545" s="38"/>
      <c r="D545" s="5">
        <v>1.8</v>
      </c>
      <c r="E545" s="5">
        <v>1.8</v>
      </c>
      <c r="F545" s="5">
        <f t="shared" si="321"/>
        <v>0</v>
      </c>
      <c r="G545" s="5"/>
      <c r="H545" s="5"/>
      <c r="I545" s="30"/>
      <c r="J545" s="5">
        <f t="shared" si="322"/>
        <v>0</v>
      </c>
      <c r="K545" s="30"/>
      <c r="L545" s="30"/>
      <c r="M545" s="30"/>
      <c r="N545" s="5">
        <f t="shared" si="323"/>
        <v>1.8</v>
      </c>
      <c r="O545" s="5">
        <f t="shared" si="324"/>
        <v>1.8</v>
      </c>
      <c r="P545" s="2">
        <f t="shared" si="315"/>
        <v>1.8E-3</v>
      </c>
    </row>
    <row r="546" spans="1:17" ht="18.75" customHeight="1" x14ac:dyDescent="0.3">
      <c r="A546" s="7">
        <v>2610</v>
      </c>
      <c r="B546" s="38"/>
      <c r="C546" s="38"/>
      <c r="D546" s="5"/>
      <c r="E546" s="5"/>
      <c r="F546" s="5">
        <f t="shared" si="321"/>
        <v>0</v>
      </c>
      <c r="G546" s="5"/>
      <c r="H546" s="5"/>
      <c r="I546" s="30"/>
      <c r="J546" s="5">
        <f t="shared" si="322"/>
        <v>0</v>
      </c>
      <c r="K546" s="30"/>
      <c r="L546" s="30"/>
      <c r="M546" s="30"/>
      <c r="N546" s="5">
        <f t="shared" si="323"/>
        <v>0</v>
      </c>
      <c r="O546" s="5">
        <f t="shared" si="324"/>
        <v>0</v>
      </c>
      <c r="P546" s="2">
        <f t="shared" si="315"/>
        <v>0</v>
      </c>
    </row>
    <row r="547" spans="1:17" ht="18.75" customHeight="1" x14ac:dyDescent="0.3">
      <c r="A547" s="7">
        <v>2720</v>
      </c>
      <c r="B547" s="38"/>
      <c r="C547" s="38"/>
      <c r="D547" s="5"/>
      <c r="E547" s="5"/>
      <c r="F547" s="5">
        <f t="shared" si="321"/>
        <v>0</v>
      </c>
      <c r="G547" s="5"/>
      <c r="H547" s="5"/>
      <c r="I547" s="30"/>
      <c r="J547" s="5">
        <f t="shared" si="322"/>
        <v>0</v>
      </c>
      <c r="K547" s="30"/>
      <c r="L547" s="30"/>
      <c r="M547" s="30"/>
      <c r="N547" s="5">
        <f t="shared" si="323"/>
        <v>0</v>
      </c>
      <c r="O547" s="5">
        <f t="shared" si="324"/>
        <v>0</v>
      </c>
      <c r="P547" s="2">
        <f t="shared" si="315"/>
        <v>0</v>
      </c>
    </row>
    <row r="548" spans="1:17" ht="18.75" customHeight="1" x14ac:dyDescent="0.3">
      <c r="A548" s="7">
        <v>2730</v>
      </c>
      <c r="B548" s="38"/>
      <c r="C548" s="38"/>
      <c r="D548" s="5"/>
      <c r="E548" s="5"/>
      <c r="F548" s="5">
        <f t="shared" si="321"/>
        <v>0</v>
      </c>
      <c r="G548" s="5"/>
      <c r="H548" s="5"/>
      <c r="I548" s="30"/>
      <c r="J548" s="5">
        <f t="shared" si="322"/>
        <v>0</v>
      </c>
      <c r="K548" s="30"/>
      <c r="L548" s="30"/>
      <c r="M548" s="30"/>
      <c r="N548" s="5">
        <f t="shared" si="323"/>
        <v>0</v>
      </c>
      <c r="O548" s="5">
        <f t="shared" si="324"/>
        <v>0</v>
      </c>
      <c r="P548" s="2">
        <f t="shared" si="315"/>
        <v>0</v>
      </c>
    </row>
    <row r="549" spans="1:17" ht="18.75" customHeight="1" x14ac:dyDescent="0.3">
      <c r="A549" s="7">
        <v>2800</v>
      </c>
      <c r="B549" s="38"/>
      <c r="C549" s="38"/>
      <c r="D549" s="5"/>
      <c r="E549" s="5"/>
      <c r="F549" s="5">
        <f t="shared" si="321"/>
        <v>0</v>
      </c>
      <c r="G549" s="5"/>
      <c r="H549" s="5"/>
      <c r="I549" s="30"/>
      <c r="J549" s="5">
        <f t="shared" si="322"/>
        <v>0</v>
      </c>
      <c r="K549" s="30"/>
      <c r="L549" s="30"/>
      <c r="M549" s="30"/>
      <c r="N549" s="5">
        <f t="shared" si="323"/>
        <v>0</v>
      </c>
      <c r="O549" s="5">
        <f t="shared" si="324"/>
        <v>0</v>
      </c>
      <c r="P549" s="2">
        <f t="shared" si="315"/>
        <v>0</v>
      </c>
      <c r="Q549" s="19"/>
    </row>
    <row r="550" spans="1:17" ht="18.75" customHeight="1" x14ac:dyDescent="0.3">
      <c r="A550" s="22" t="s">
        <v>9</v>
      </c>
      <c r="B550" s="38"/>
      <c r="C550" s="38"/>
      <c r="D550" s="9">
        <f t="shared" ref="D550:M550" si="325">SUM(D551:D555)</f>
        <v>0</v>
      </c>
      <c r="E550" s="9">
        <f t="shared" si="325"/>
        <v>0</v>
      </c>
      <c r="F550" s="9">
        <f t="shared" si="325"/>
        <v>0</v>
      </c>
      <c r="G550" s="9">
        <f t="shared" si="325"/>
        <v>0</v>
      </c>
      <c r="H550" s="9">
        <f t="shared" si="325"/>
        <v>0</v>
      </c>
      <c r="I550" s="29">
        <f t="shared" si="325"/>
        <v>0</v>
      </c>
      <c r="J550" s="9">
        <f t="shared" si="325"/>
        <v>0</v>
      </c>
      <c r="K550" s="29">
        <f t="shared" si="325"/>
        <v>0</v>
      </c>
      <c r="L550" s="29">
        <f t="shared" si="325"/>
        <v>0</v>
      </c>
      <c r="M550" s="29">
        <f t="shared" si="325"/>
        <v>0</v>
      </c>
      <c r="N550" s="9">
        <f t="shared" si="323"/>
        <v>0</v>
      </c>
      <c r="O550" s="9">
        <f t="shared" si="324"/>
        <v>0</v>
      </c>
      <c r="P550" s="2">
        <f t="shared" si="315"/>
        <v>0</v>
      </c>
    </row>
    <row r="551" spans="1:17" s="4" customFormat="1" ht="18.75" hidden="1" customHeight="1" x14ac:dyDescent="0.3">
      <c r="A551" s="7">
        <v>3110</v>
      </c>
      <c r="B551" s="38"/>
      <c r="C551" s="38"/>
      <c r="D551" s="5"/>
      <c r="E551" s="5"/>
      <c r="F551" s="5">
        <f t="shared" ref="F551:F555" si="326">SUM(G551:I551)</f>
        <v>0</v>
      </c>
      <c r="G551" s="5"/>
      <c r="H551" s="5"/>
      <c r="I551" s="30"/>
      <c r="J551" s="5">
        <f t="shared" ref="J551:J555" si="327">SUM(K551:M551)</f>
        <v>0</v>
      </c>
      <c r="K551" s="30"/>
      <c r="L551" s="30"/>
      <c r="M551" s="30"/>
      <c r="N551" s="5">
        <f t="shared" si="323"/>
        <v>0</v>
      </c>
      <c r="O551" s="5">
        <f t="shared" si="324"/>
        <v>0</v>
      </c>
      <c r="P551" s="2">
        <f t="shared" si="315"/>
        <v>0</v>
      </c>
    </row>
    <row r="552" spans="1:17" s="4" customFormat="1" ht="18.75" hidden="1" customHeight="1" x14ac:dyDescent="0.3">
      <c r="A552" s="7">
        <v>3122</v>
      </c>
      <c r="B552" s="38"/>
      <c r="C552" s="38"/>
      <c r="D552" s="5"/>
      <c r="E552" s="5"/>
      <c r="F552" s="5">
        <f t="shared" si="326"/>
        <v>0</v>
      </c>
      <c r="G552" s="5"/>
      <c r="H552" s="5"/>
      <c r="I552" s="30"/>
      <c r="J552" s="5">
        <f t="shared" si="327"/>
        <v>0</v>
      </c>
      <c r="K552" s="30"/>
      <c r="L552" s="30"/>
      <c r="M552" s="30"/>
      <c r="N552" s="5">
        <f t="shared" si="323"/>
        <v>0</v>
      </c>
      <c r="O552" s="5">
        <f t="shared" si="324"/>
        <v>0</v>
      </c>
      <c r="P552" s="2">
        <f t="shared" si="315"/>
        <v>0</v>
      </c>
    </row>
    <row r="553" spans="1:17" s="4" customFormat="1" ht="18.75" hidden="1" customHeight="1" x14ac:dyDescent="0.3">
      <c r="A553" s="7">
        <v>3132</v>
      </c>
      <c r="B553" s="38"/>
      <c r="C553" s="38"/>
      <c r="D553" s="5"/>
      <c r="E553" s="5"/>
      <c r="F553" s="5">
        <f t="shared" si="326"/>
        <v>0</v>
      </c>
      <c r="G553" s="5"/>
      <c r="H553" s="5"/>
      <c r="I553" s="30"/>
      <c r="J553" s="5">
        <f t="shared" si="327"/>
        <v>0</v>
      </c>
      <c r="K553" s="30"/>
      <c r="L553" s="30"/>
      <c r="M553" s="30"/>
      <c r="N553" s="5">
        <f t="shared" si="323"/>
        <v>0</v>
      </c>
      <c r="O553" s="5">
        <f t="shared" si="324"/>
        <v>0</v>
      </c>
      <c r="P553" s="2">
        <f t="shared" si="315"/>
        <v>0</v>
      </c>
    </row>
    <row r="554" spans="1:17" s="4" customFormat="1" ht="18.75" hidden="1" customHeight="1" x14ac:dyDescent="0.3">
      <c r="A554" s="7">
        <v>3142</v>
      </c>
      <c r="B554" s="38"/>
      <c r="C554" s="38"/>
      <c r="D554" s="8"/>
      <c r="E554" s="8"/>
      <c r="F554" s="5">
        <f t="shared" si="326"/>
        <v>0</v>
      </c>
      <c r="G554" s="8"/>
      <c r="H554" s="8"/>
      <c r="I554" s="31"/>
      <c r="J554" s="5">
        <f t="shared" si="327"/>
        <v>0</v>
      </c>
      <c r="K554" s="31"/>
      <c r="L554" s="31"/>
      <c r="M554" s="31"/>
      <c r="N554" s="5">
        <f t="shared" si="323"/>
        <v>0</v>
      </c>
      <c r="O554" s="5">
        <f t="shared" si="324"/>
        <v>0</v>
      </c>
      <c r="P554" s="2">
        <f t="shared" si="315"/>
        <v>0</v>
      </c>
    </row>
    <row r="555" spans="1:17" s="4" customFormat="1" ht="18.75" hidden="1" customHeight="1" x14ac:dyDescent="0.3">
      <c r="A555" s="7"/>
      <c r="B555" s="38"/>
      <c r="C555" s="38"/>
      <c r="D555" s="8"/>
      <c r="E555" s="8"/>
      <c r="F555" s="5">
        <f t="shared" si="326"/>
        <v>0</v>
      </c>
      <c r="G555" s="8"/>
      <c r="H555" s="8"/>
      <c r="I555" s="31"/>
      <c r="J555" s="5">
        <f t="shared" si="327"/>
        <v>0</v>
      </c>
      <c r="K555" s="31"/>
      <c r="L555" s="31"/>
      <c r="M555" s="31"/>
      <c r="N555" s="5">
        <f t="shared" si="323"/>
        <v>0</v>
      </c>
      <c r="O555" s="5">
        <f t="shared" si="324"/>
        <v>0</v>
      </c>
      <c r="P555" s="2">
        <f t="shared" si="315"/>
        <v>0</v>
      </c>
    </row>
    <row r="556" spans="1:17" s="32" customFormat="1" ht="75.75" customHeight="1" x14ac:dyDescent="0.3">
      <c r="A556" s="15" t="s">
        <v>89</v>
      </c>
      <c r="B556" s="15" t="s">
        <v>23</v>
      </c>
      <c r="C556" s="16" t="s">
        <v>90</v>
      </c>
      <c r="D556" s="13">
        <f t="shared" ref="D556:M556" si="328">D557+D576</f>
        <v>0</v>
      </c>
      <c r="E556" s="13">
        <f t="shared" si="328"/>
        <v>0</v>
      </c>
      <c r="F556" s="13">
        <f t="shared" si="328"/>
        <v>1340.913</v>
      </c>
      <c r="G556" s="13">
        <f t="shared" si="328"/>
        <v>0</v>
      </c>
      <c r="H556" s="13">
        <f t="shared" si="328"/>
        <v>0</v>
      </c>
      <c r="I556" s="13">
        <f t="shared" si="328"/>
        <v>1340.913</v>
      </c>
      <c r="J556" s="13">
        <f t="shared" si="328"/>
        <v>1340.913</v>
      </c>
      <c r="K556" s="13">
        <f t="shared" si="328"/>
        <v>0</v>
      </c>
      <c r="L556" s="13">
        <f t="shared" si="328"/>
        <v>0</v>
      </c>
      <c r="M556" s="13">
        <f t="shared" si="328"/>
        <v>1340.913</v>
      </c>
      <c r="N556" s="13">
        <f t="shared" si="323"/>
        <v>1340.913</v>
      </c>
      <c r="O556" s="13">
        <f t="shared" si="324"/>
        <v>1340.913</v>
      </c>
      <c r="P556" s="32">
        <f t="shared" si="315"/>
        <v>0</v>
      </c>
    </row>
    <row r="557" spans="1:17" ht="18.75" customHeight="1" x14ac:dyDescent="0.3">
      <c r="A557" s="22" t="s">
        <v>8</v>
      </c>
      <c r="B557" s="38"/>
      <c r="C557" s="38"/>
      <c r="D557" s="9">
        <f t="shared" ref="D557:M557" si="329">SUM(D558:D575)</f>
        <v>0</v>
      </c>
      <c r="E557" s="9">
        <f t="shared" si="329"/>
        <v>0</v>
      </c>
      <c r="F557" s="9">
        <f t="shared" si="329"/>
        <v>0</v>
      </c>
      <c r="G557" s="9">
        <f t="shared" si="329"/>
        <v>0</v>
      </c>
      <c r="H557" s="9">
        <f t="shared" si="329"/>
        <v>0</v>
      </c>
      <c r="I557" s="29">
        <f t="shared" si="329"/>
        <v>0</v>
      </c>
      <c r="J557" s="9">
        <f t="shared" si="329"/>
        <v>0</v>
      </c>
      <c r="K557" s="29">
        <f t="shared" si="329"/>
        <v>0</v>
      </c>
      <c r="L557" s="29">
        <f t="shared" si="329"/>
        <v>0</v>
      </c>
      <c r="M557" s="29">
        <f t="shared" si="329"/>
        <v>0</v>
      </c>
      <c r="N557" s="9">
        <f t="shared" si="323"/>
        <v>0</v>
      </c>
      <c r="O557" s="9">
        <f t="shared" si="324"/>
        <v>0</v>
      </c>
      <c r="P557" s="2">
        <f t="shared" si="315"/>
        <v>0</v>
      </c>
    </row>
    <row r="558" spans="1:17" ht="18.75" hidden="1" customHeight="1" x14ac:dyDescent="0.3">
      <c r="A558" s="7">
        <v>2111</v>
      </c>
      <c r="B558" s="38"/>
      <c r="C558" s="38"/>
      <c r="D558" s="5"/>
      <c r="E558" s="5"/>
      <c r="F558" s="5">
        <f>SUM(G558:I558)</f>
        <v>0</v>
      </c>
      <c r="G558" s="5"/>
      <c r="H558" s="5"/>
      <c r="I558" s="30"/>
      <c r="J558" s="5">
        <f>SUM(K558:M558)</f>
        <v>0</v>
      </c>
      <c r="K558" s="30"/>
      <c r="L558" s="30"/>
      <c r="M558" s="30"/>
      <c r="N558" s="5">
        <f t="shared" si="323"/>
        <v>0</v>
      </c>
      <c r="O558" s="5">
        <f t="shared" si="324"/>
        <v>0</v>
      </c>
      <c r="P558" s="2">
        <f t="shared" si="315"/>
        <v>0</v>
      </c>
    </row>
    <row r="559" spans="1:17" ht="18.75" hidden="1" customHeight="1" x14ac:dyDescent="0.3">
      <c r="A559" s="7">
        <v>2120</v>
      </c>
      <c r="B559" s="38"/>
      <c r="C559" s="38"/>
      <c r="D559" s="5"/>
      <c r="E559" s="5"/>
      <c r="F559" s="5">
        <f t="shared" ref="F559:F575" si="330">SUM(G559:I559)</f>
        <v>0</v>
      </c>
      <c r="G559" s="5"/>
      <c r="H559" s="5"/>
      <c r="I559" s="30"/>
      <c r="J559" s="5">
        <f t="shared" ref="J559:J575" si="331">SUM(K559:M559)</f>
        <v>0</v>
      </c>
      <c r="K559" s="30"/>
      <c r="L559" s="30"/>
      <c r="M559" s="30"/>
      <c r="N559" s="5">
        <f t="shared" si="323"/>
        <v>0</v>
      </c>
      <c r="O559" s="5">
        <f t="shared" si="324"/>
        <v>0</v>
      </c>
      <c r="P559" s="2">
        <f t="shared" si="315"/>
        <v>0</v>
      </c>
    </row>
    <row r="560" spans="1:17" ht="18.75" hidden="1" customHeight="1" x14ac:dyDescent="0.3">
      <c r="A560" s="7">
        <v>2210</v>
      </c>
      <c r="B560" s="38"/>
      <c r="C560" s="38"/>
      <c r="D560" s="5"/>
      <c r="E560" s="5"/>
      <c r="F560" s="5">
        <f t="shared" si="330"/>
        <v>0</v>
      </c>
      <c r="G560" s="5"/>
      <c r="H560" s="5"/>
      <c r="I560" s="30"/>
      <c r="J560" s="5">
        <f t="shared" si="331"/>
        <v>0</v>
      </c>
      <c r="K560" s="30"/>
      <c r="L560" s="30"/>
      <c r="M560" s="30"/>
      <c r="N560" s="5">
        <f t="shared" si="323"/>
        <v>0</v>
      </c>
      <c r="O560" s="5">
        <f t="shared" si="324"/>
        <v>0</v>
      </c>
      <c r="P560" s="2">
        <f t="shared" si="315"/>
        <v>0</v>
      </c>
    </row>
    <row r="561" spans="1:17" ht="18.75" hidden="1" customHeight="1" x14ac:dyDescent="0.3">
      <c r="A561" s="7">
        <v>2220</v>
      </c>
      <c r="B561" s="38"/>
      <c r="C561" s="38"/>
      <c r="D561" s="5"/>
      <c r="E561" s="5"/>
      <c r="F561" s="5">
        <f t="shared" si="330"/>
        <v>0</v>
      </c>
      <c r="G561" s="5"/>
      <c r="H561" s="5"/>
      <c r="I561" s="30"/>
      <c r="J561" s="5">
        <f t="shared" si="331"/>
        <v>0</v>
      </c>
      <c r="K561" s="30"/>
      <c r="L561" s="30"/>
      <c r="M561" s="30"/>
      <c r="N561" s="5">
        <f t="shared" si="323"/>
        <v>0</v>
      </c>
      <c r="O561" s="5">
        <f t="shared" si="324"/>
        <v>0</v>
      </c>
      <c r="P561" s="2">
        <f t="shared" si="315"/>
        <v>0</v>
      </c>
    </row>
    <row r="562" spans="1:17" ht="18.75" hidden="1" customHeight="1" x14ac:dyDescent="0.3">
      <c r="A562" s="7">
        <v>2230</v>
      </c>
      <c r="B562" s="38"/>
      <c r="C562" s="38"/>
      <c r="D562" s="5"/>
      <c r="E562" s="5"/>
      <c r="F562" s="5">
        <f t="shared" si="330"/>
        <v>0</v>
      </c>
      <c r="G562" s="5"/>
      <c r="H562" s="5"/>
      <c r="I562" s="30"/>
      <c r="J562" s="5">
        <f t="shared" si="331"/>
        <v>0</v>
      </c>
      <c r="K562" s="30"/>
      <c r="L562" s="30"/>
      <c r="M562" s="30"/>
      <c r="N562" s="5">
        <f t="shared" si="323"/>
        <v>0</v>
      </c>
      <c r="O562" s="5">
        <f t="shared" si="324"/>
        <v>0</v>
      </c>
      <c r="P562" s="2">
        <f t="shared" si="315"/>
        <v>0</v>
      </c>
    </row>
    <row r="563" spans="1:17" ht="18.75" hidden="1" customHeight="1" x14ac:dyDescent="0.3">
      <c r="A563" s="7">
        <v>2240</v>
      </c>
      <c r="B563" s="38"/>
      <c r="C563" s="38"/>
      <c r="D563" s="5"/>
      <c r="E563" s="5"/>
      <c r="F563" s="5">
        <f t="shared" si="330"/>
        <v>0</v>
      </c>
      <c r="G563" s="5"/>
      <c r="H563" s="5"/>
      <c r="I563" s="30"/>
      <c r="J563" s="5">
        <f t="shared" si="331"/>
        <v>0</v>
      </c>
      <c r="K563" s="30"/>
      <c r="L563" s="30"/>
      <c r="M563" s="30"/>
      <c r="N563" s="5">
        <f t="shared" si="323"/>
        <v>0</v>
      </c>
      <c r="O563" s="5">
        <f t="shared" si="324"/>
        <v>0</v>
      </c>
      <c r="P563" s="2">
        <f t="shared" si="315"/>
        <v>0</v>
      </c>
    </row>
    <row r="564" spans="1:17" ht="18.75" hidden="1" customHeight="1" x14ac:dyDescent="0.3">
      <c r="A564" s="7">
        <v>2250</v>
      </c>
      <c r="B564" s="38"/>
      <c r="C564" s="38"/>
      <c r="D564" s="5"/>
      <c r="E564" s="5"/>
      <c r="F564" s="5">
        <f t="shared" si="330"/>
        <v>0</v>
      </c>
      <c r="G564" s="5"/>
      <c r="H564" s="5"/>
      <c r="I564" s="30"/>
      <c r="J564" s="5">
        <f t="shared" si="331"/>
        <v>0</v>
      </c>
      <c r="K564" s="30"/>
      <c r="L564" s="30"/>
      <c r="M564" s="30"/>
      <c r="N564" s="5">
        <f t="shared" si="323"/>
        <v>0</v>
      </c>
      <c r="O564" s="5">
        <f t="shared" si="324"/>
        <v>0</v>
      </c>
      <c r="P564" s="2">
        <f t="shared" si="315"/>
        <v>0</v>
      </c>
    </row>
    <row r="565" spans="1:17" ht="18.75" hidden="1" customHeight="1" x14ac:dyDescent="0.3">
      <c r="A565" s="7">
        <v>2271</v>
      </c>
      <c r="B565" s="38"/>
      <c r="C565" s="38"/>
      <c r="D565" s="5"/>
      <c r="E565" s="5"/>
      <c r="F565" s="5">
        <f t="shared" si="330"/>
        <v>0</v>
      </c>
      <c r="G565" s="5"/>
      <c r="H565" s="5"/>
      <c r="I565" s="30"/>
      <c r="J565" s="5">
        <f t="shared" si="331"/>
        <v>0</v>
      </c>
      <c r="K565" s="30"/>
      <c r="L565" s="30"/>
      <c r="M565" s="30"/>
      <c r="N565" s="5">
        <f t="shared" si="323"/>
        <v>0</v>
      </c>
      <c r="O565" s="5">
        <f t="shared" si="324"/>
        <v>0</v>
      </c>
      <c r="P565" s="2">
        <f t="shared" si="315"/>
        <v>0</v>
      </c>
    </row>
    <row r="566" spans="1:17" ht="18.75" hidden="1" customHeight="1" x14ac:dyDescent="0.3">
      <c r="A566" s="7">
        <v>2272</v>
      </c>
      <c r="B566" s="38"/>
      <c r="C566" s="38"/>
      <c r="D566" s="5"/>
      <c r="E566" s="5"/>
      <c r="F566" s="5">
        <f t="shared" si="330"/>
        <v>0</v>
      </c>
      <c r="G566" s="5"/>
      <c r="H566" s="5"/>
      <c r="I566" s="30"/>
      <c r="J566" s="5">
        <f t="shared" si="331"/>
        <v>0</v>
      </c>
      <c r="K566" s="30"/>
      <c r="L566" s="30"/>
      <c r="M566" s="30"/>
      <c r="N566" s="5">
        <f t="shared" si="323"/>
        <v>0</v>
      </c>
      <c r="O566" s="5">
        <f t="shared" si="324"/>
        <v>0</v>
      </c>
      <c r="P566" s="2">
        <f t="shared" si="315"/>
        <v>0</v>
      </c>
    </row>
    <row r="567" spans="1:17" ht="18.75" hidden="1" customHeight="1" x14ac:dyDescent="0.3">
      <c r="A567" s="7">
        <v>2273</v>
      </c>
      <c r="B567" s="38"/>
      <c r="C567" s="38"/>
      <c r="D567" s="5"/>
      <c r="E567" s="5"/>
      <c r="F567" s="5">
        <f t="shared" si="330"/>
        <v>0</v>
      </c>
      <c r="G567" s="5"/>
      <c r="H567" s="5"/>
      <c r="I567" s="30"/>
      <c r="J567" s="5">
        <f t="shared" si="331"/>
        <v>0</v>
      </c>
      <c r="K567" s="30"/>
      <c r="L567" s="30"/>
      <c r="M567" s="30"/>
      <c r="N567" s="5">
        <f t="shared" si="323"/>
        <v>0</v>
      </c>
      <c r="O567" s="5">
        <f t="shared" si="324"/>
        <v>0</v>
      </c>
      <c r="P567" s="2">
        <f t="shared" si="315"/>
        <v>0</v>
      </c>
    </row>
    <row r="568" spans="1:17" ht="18.75" hidden="1" customHeight="1" x14ac:dyDescent="0.3">
      <c r="A568" s="7">
        <v>2274</v>
      </c>
      <c r="B568" s="38"/>
      <c r="C568" s="38"/>
      <c r="D568" s="5"/>
      <c r="E568" s="5"/>
      <c r="F568" s="5">
        <f t="shared" si="330"/>
        <v>0</v>
      </c>
      <c r="G568" s="5"/>
      <c r="H568" s="5"/>
      <c r="I568" s="30"/>
      <c r="J568" s="5">
        <f t="shared" si="331"/>
        <v>0</v>
      </c>
      <c r="K568" s="30"/>
      <c r="L568" s="30"/>
      <c r="M568" s="30"/>
      <c r="N568" s="5">
        <f t="shared" si="323"/>
        <v>0</v>
      </c>
      <c r="O568" s="5">
        <f t="shared" si="324"/>
        <v>0</v>
      </c>
      <c r="P568" s="2">
        <f t="shared" si="315"/>
        <v>0</v>
      </c>
    </row>
    <row r="569" spans="1:17" ht="18.75" hidden="1" customHeight="1" x14ac:dyDescent="0.3">
      <c r="A569" s="7">
        <v>2275</v>
      </c>
      <c r="B569" s="38"/>
      <c r="C569" s="38"/>
      <c r="D569" s="5"/>
      <c r="E569" s="5"/>
      <c r="F569" s="5">
        <f t="shared" si="330"/>
        <v>0</v>
      </c>
      <c r="G569" s="5"/>
      <c r="H569" s="5"/>
      <c r="I569" s="30"/>
      <c r="J569" s="5">
        <f t="shared" si="331"/>
        <v>0</v>
      </c>
      <c r="K569" s="30"/>
      <c r="L569" s="30"/>
      <c r="M569" s="30"/>
      <c r="N569" s="5">
        <f t="shared" si="323"/>
        <v>0</v>
      </c>
      <c r="O569" s="5">
        <f t="shared" si="324"/>
        <v>0</v>
      </c>
      <c r="P569" s="2">
        <f t="shared" si="315"/>
        <v>0</v>
      </c>
    </row>
    <row r="570" spans="1:17" ht="18.75" hidden="1" customHeight="1" x14ac:dyDescent="0.3">
      <c r="A570" s="7">
        <v>2276</v>
      </c>
      <c r="B570" s="38"/>
      <c r="C570" s="38"/>
      <c r="D570" s="5"/>
      <c r="E570" s="5"/>
      <c r="F570" s="5">
        <f t="shared" si="330"/>
        <v>0</v>
      </c>
      <c r="G570" s="5"/>
      <c r="H570" s="5"/>
      <c r="I570" s="30"/>
      <c r="J570" s="5">
        <f t="shared" si="331"/>
        <v>0</v>
      </c>
      <c r="K570" s="30"/>
      <c r="L570" s="30"/>
      <c r="M570" s="30"/>
      <c r="N570" s="5">
        <f t="shared" si="323"/>
        <v>0</v>
      </c>
      <c r="O570" s="5">
        <f t="shared" si="324"/>
        <v>0</v>
      </c>
      <c r="P570" s="2">
        <f t="shared" si="315"/>
        <v>0</v>
      </c>
    </row>
    <row r="571" spans="1:17" ht="18.75" hidden="1" customHeight="1" x14ac:dyDescent="0.3">
      <c r="A571" s="7">
        <v>2282</v>
      </c>
      <c r="B571" s="38"/>
      <c r="C571" s="38"/>
      <c r="D571" s="5"/>
      <c r="E571" s="5"/>
      <c r="F571" s="5">
        <f t="shared" si="330"/>
        <v>0</v>
      </c>
      <c r="G571" s="5"/>
      <c r="H571" s="5"/>
      <c r="I571" s="30"/>
      <c r="J571" s="5">
        <f t="shared" si="331"/>
        <v>0</v>
      </c>
      <c r="K571" s="30"/>
      <c r="L571" s="30"/>
      <c r="M571" s="30"/>
      <c r="N571" s="5">
        <f t="shared" si="323"/>
        <v>0</v>
      </c>
      <c r="O571" s="5">
        <f t="shared" si="324"/>
        <v>0</v>
      </c>
      <c r="P571" s="2">
        <f t="shared" si="315"/>
        <v>0</v>
      </c>
    </row>
    <row r="572" spans="1:17" ht="18.75" hidden="1" customHeight="1" x14ac:dyDescent="0.3">
      <c r="A572" s="7">
        <v>2610</v>
      </c>
      <c r="B572" s="38"/>
      <c r="C572" s="38"/>
      <c r="D572" s="5"/>
      <c r="E572" s="5"/>
      <c r="F572" s="5">
        <f t="shared" si="330"/>
        <v>0</v>
      </c>
      <c r="G572" s="5"/>
      <c r="H572" s="5"/>
      <c r="I572" s="30"/>
      <c r="J572" s="5">
        <f t="shared" si="331"/>
        <v>0</v>
      </c>
      <c r="K572" s="30"/>
      <c r="L572" s="30"/>
      <c r="M572" s="30"/>
      <c r="N572" s="5">
        <f t="shared" si="323"/>
        <v>0</v>
      </c>
      <c r="O572" s="5">
        <f t="shared" si="324"/>
        <v>0</v>
      </c>
      <c r="P572" s="2">
        <f t="shared" si="315"/>
        <v>0</v>
      </c>
    </row>
    <row r="573" spans="1:17" ht="18.75" hidden="1" customHeight="1" x14ac:dyDescent="0.3">
      <c r="A573" s="7">
        <v>2720</v>
      </c>
      <c r="B573" s="38"/>
      <c r="C573" s="38"/>
      <c r="D573" s="5"/>
      <c r="E573" s="5"/>
      <c r="F573" s="5">
        <f t="shared" si="330"/>
        <v>0</v>
      </c>
      <c r="G573" s="5"/>
      <c r="H573" s="5"/>
      <c r="I573" s="30"/>
      <c r="J573" s="5">
        <f t="shared" si="331"/>
        <v>0</v>
      </c>
      <c r="K573" s="30"/>
      <c r="L573" s="30"/>
      <c r="M573" s="30"/>
      <c r="N573" s="5">
        <f t="shared" si="323"/>
        <v>0</v>
      </c>
      <c r="O573" s="5">
        <f t="shared" si="324"/>
        <v>0</v>
      </c>
      <c r="P573" s="2">
        <f t="shared" si="315"/>
        <v>0</v>
      </c>
    </row>
    <row r="574" spans="1:17" ht="18.75" hidden="1" customHeight="1" x14ac:dyDescent="0.3">
      <c r="A574" s="7">
        <v>2730</v>
      </c>
      <c r="B574" s="38"/>
      <c r="C574" s="38"/>
      <c r="D574" s="5"/>
      <c r="E574" s="5"/>
      <c r="F574" s="5">
        <f t="shared" si="330"/>
        <v>0</v>
      </c>
      <c r="G574" s="5"/>
      <c r="H574" s="5"/>
      <c r="I574" s="30"/>
      <c r="J574" s="5">
        <f t="shared" si="331"/>
        <v>0</v>
      </c>
      <c r="K574" s="30"/>
      <c r="L574" s="30"/>
      <c r="M574" s="30"/>
      <c r="N574" s="5">
        <f t="shared" si="323"/>
        <v>0</v>
      </c>
      <c r="O574" s="5">
        <f t="shared" si="324"/>
        <v>0</v>
      </c>
      <c r="P574" s="2">
        <f t="shared" si="315"/>
        <v>0</v>
      </c>
    </row>
    <row r="575" spans="1:17" ht="18.75" hidden="1" customHeight="1" x14ac:dyDescent="0.3">
      <c r="A575" s="7">
        <v>2800</v>
      </c>
      <c r="B575" s="38"/>
      <c r="C575" s="38"/>
      <c r="D575" s="5"/>
      <c r="E575" s="5"/>
      <c r="F575" s="5">
        <f t="shared" si="330"/>
        <v>0</v>
      </c>
      <c r="G575" s="5"/>
      <c r="H575" s="5"/>
      <c r="I575" s="30"/>
      <c r="J575" s="5">
        <f t="shared" si="331"/>
        <v>0</v>
      </c>
      <c r="K575" s="30"/>
      <c r="L575" s="30"/>
      <c r="M575" s="30"/>
      <c r="N575" s="5">
        <f t="shared" si="323"/>
        <v>0</v>
      </c>
      <c r="O575" s="5">
        <f t="shared" si="324"/>
        <v>0</v>
      </c>
      <c r="P575" s="2">
        <f t="shared" si="315"/>
        <v>0</v>
      </c>
      <c r="Q575" s="19"/>
    </row>
    <row r="576" spans="1:17" ht="18.75" customHeight="1" x14ac:dyDescent="0.3">
      <c r="A576" s="22" t="s">
        <v>9</v>
      </c>
      <c r="B576" s="38"/>
      <c r="C576" s="38"/>
      <c r="D576" s="9">
        <f t="shared" ref="D576:M576" si="332">SUM(D577:D581)</f>
        <v>0</v>
      </c>
      <c r="E576" s="9">
        <f t="shared" si="332"/>
        <v>0</v>
      </c>
      <c r="F576" s="9">
        <f t="shared" si="332"/>
        <v>1340.913</v>
      </c>
      <c r="G576" s="9">
        <f t="shared" si="332"/>
        <v>0</v>
      </c>
      <c r="H576" s="9">
        <f t="shared" si="332"/>
        <v>0</v>
      </c>
      <c r="I576" s="29">
        <f t="shared" si="332"/>
        <v>1340.913</v>
      </c>
      <c r="J576" s="9">
        <f t="shared" si="332"/>
        <v>1340.913</v>
      </c>
      <c r="K576" s="29">
        <f t="shared" si="332"/>
        <v>0</v>
      </c>
      <c r="L576" s="29">
        <f t="shared" si="332"/>
        <v>0</v>
      </c>
      <c r="M576" s="29">
        <f t="shared" si="332"/>
        <v>1340.913</v>
      </c>
      <c r="N576" s="9">
        <f t="shared" si="323"/>
        <v>1340.913</v>
      </c>
      <c r="O576" s="9">
        <f t="shared" si="324"/>
        <v>1340.913</v>
      </c>
      <c r="P576" s="2">
        <f t="shared" si="315"/>
        <v>0</v>
      </c>
    </row>
    <row r="577" spans="1:16" s="4" customFormat="1" ht="18.75" customHeight="1" x14ac:dyDescent="0.3">
      <c r="A577" s="7">
        <v>3110</v>
      </c>
      <c r="B577" s="38"/>
      <c r="C577" s="38"/>
      <c r="D577" s="5"/>
      <c r="E577" s="5"/>
      <c r="F577" s="5">
        <f t="shared" ref="F577:F581" si="333">SUM(G577:I577)</f>
        <v>0</v>
      </c>
      <c r="G577" s="5"/>
      <c r="H577" s="5"/>
      <c r="I577" s="30"/>
      <c r="J577" s="5">
        <f t="shared" ref="J577:J581" si="334">SUM(K577:M577)</f>
        <v>0</v>
      </c>
      <c r="K577" s="30"/>
      <c r="L577" s="30"/>
      <c r="M577" s="30"/>
      <c r="N577" s="5">
        <f t="shared" si="323"/>
        <v>0</v>
      </c>
      <c r="O577" s="5">
        <f t="shared" si="324"/>
        <v>0</v>
      </c>
      <c r="P577" s="2">
        <f t="shared" si="315"/>
        <v>0</v>
      </c>
    </row>
    <row r="578" spans="1:16" s="4" customFormat="1" ht="18.75" customHeight="1" x14ac:dyDescent="0.3">
      <c r="A578" s="7">
        <v>3122</v>
      </c>
      <c r="B578" s="38"/>
      <c r="C578" s="38"/>
      <c r="D578" s="5"/>
      <c r="E578" s="5"/>
      <c r="F578" s="5">
        <f t="shared" si="333"/>
        <v>0</v>
      </c>
      <c r="G578" s="5"/>
      <c r="H578" s="5"/>
      <c r="I578" s="30"/>
      <c r="J578" s="5">
        <f t="shared" si="334"/>
        <v>0</v>
      </c>
      <c r="K578" s="30"/>
      <c r="L578" s="30"/>
      <c r="M578" s="30"/>
      <c r="N578" s="5">
        <f t="shared" si="323"/>
        <v>0</v>
      </c>
      <c r="O578" s="5">
        <f t="shared" si="324"/>
        <v>0</v>
      </c>
      <c r="P578" s="2">
        <f t="shared" si="315"/>
        <v>0</v>
      </c>
    </row>
    <row r="579" spans="1:16" s="4" customFormat="1" ht="15.6" customHeight="1" x14ac:dyDescent="0.3">
      <c r="A579" s="7">
        <v>3132</v>
      </c>
      <c r="B579" s="38"/>
      <c r="C579" s="38"/>
      <c r="D579" s="5"/>
      <c r="E579" s="5"/>
      <c r="F579" s="5">
        <f t="shared" si="333"/>
        <v>1340.913</v>
      </c>
      <c r="G579" s="5"/>
      <c r="H579" s="5"/>
      <c r="I579" s="30">
        <v>1340.913</v>
      </c>
      <c r="J579" s="5">
        <f t="shared" si="334"/>
        <v>1340.913</v>
      </c>
      <c r="K579" s="30"/>
      <c r="L579" s="30"/>
      <c r="M579" s="30">
        <v>1340.913</v>
      </c>
      <c r="N579" s="5">
        <f t="shared" si="323"/>
        <v>1340.913</v>
      </c>
      <c r="O579" s="5">
        <f t="shared" si="324"/>
        <v>1340.913</v>
      </c>
      <c r="P579" s="2">
        <f t="shared" si="315"/>
        <v>0</v>
      </c>
    </row>
    <row r="580" spans="1:16" s="4" customFormat="1" ht="18.75" customHeight="1" x14ac:dyDescent="0.3">
      <c r="A580" s="7">
        <v>3142</v>
      </c>
      <c r="B580" s="38"/>
      <c r="C580" s="38"/>
      <c r="D580" s="8"/>
      <c r="E580" s="8"/>
      <c r="F580" s="5">
        <f t="shared" si="333"/>
        <v>0</v>
      </c>
      <c r="G580" s="8"/>
      <c r="H580" s="8"/>
      <c r="I580" s="31"/>
      <c r="J580" s="5">
        <f t="shared" si="334"/>
        <v>0</v>
      </c>
      <c r="K580" s="31"/>
      <c r="L580" s="31"/>
      <c r="M580" s="31"/>
      <c r="N580" s="5">
        <f t="shared" si="323"/>
        <v>0</v>
      </c>
      <c r="O580" s="5">
        <f t="shared" si="324"/>
        <v>0</v>
      </c>
      <c r="P580" s="2">
        <f t="shared" si="315"/>
        <v>0</v>
      </c>
    </row>
    <row r="581" spans="1:16" s="4" customFormat="1" ht="18.75" customHeight="1" x14ac:dyDescent="0.3">
      <c r="A581" s="7"/>
      <c r="B581" s="38"/>
      <c r="C581" s="38"/>
      <c r="D581" s="8"/>
      <c r="E581" s="8"/>
      <c r="F581" s="5">
        <f t="shared" si="333"/>
        <v>0</v>
      </c>
      <c r="G581" s="8"/>
      <c r="H581" s="8"/>
      <c r="I581" s="31"/>
      <c r="J581" s="5">
        <f t="shared" si="334"/>
        <v>0</v>
      </c>
      <c r="K581" s="31"/>
      <c r="L581" s="31"/>
      <c r="M581" s="31"/>
      <c r="N581" s="5">
        <f t="shared" si="323"/>
        <v>0</v>
      </c>
      <c r="O581" s="5">
        <f t="shared" si="324"/>
        <v>0</v>
      </c>
      <c r="P581" s="2">
        <f t="shared" si="315"/>
        <v>0</v>
      </c>
    </row>
    <row r="582" spans="1:16" s="32" customFormat="1" ht="75.75" customHeight="1" x14ac:dyDescent="0.3">
      <c r="A582" s="15" t="s">
        <v>91</v>
      </c>
      <c r="B582" s="15" t="s">
        <v>23</v>
      </c>
      <c r="C582" s="16" t="s">
        <v>92</v>
      </c>
      <c r="D582" s="13">
        <f t="shared" ref="D582:M582" si="335">D583+D602</f>
        <v>0</v>
      </c>
      <c r="E582" s="13">
        <f t="shared" si="335"/>
        <v>0</v>
      </c>
      <c r="F582" s="13">
        <f t="shared" si="335"/>
        <v>3128.8</v>
      </c>
      <c r="G582" s="13">
        <f t="shared" si="335"/>
        <v>0</v>
      </c>
      <c r="H582" s="13">
        <f t="shared" si="335"/>
        <v>0</v>
      </c>
      <c r="I582" s="13">
        <f t="shared" si="335"/>
        <v>3128.8</v>
      </c>
      <c r="J582" s="13">
        <f t="shared" si="335"/>
        <v>3093.8490000000002</v>
      </c>
      <c r="K582" s="13">
        <f t="shared" si="335"/>
        <v>0</v>
      </c>
      <c r="L582" s="13">
        <f t="shared" si="335"/>
        <v>0</v>
      </c>
      <c r="M582" s="13">
        <f t="shared" si="335"/>
        <v>3093.8490000000002</v>
      </c>
      <c r="N582" s="13">
        <f t="shared" si="323"/>
        <v>3128.8</v>
      </c>
      <c r="O582" s="13">
        <f t="shared" si="324"/>
        <v>3093.8490000000002</v>
      </c>
      <c r="P582" s="32">
        <f t="shared" si="315"/>
        <v>0</v>
      </c>
    </row>
    <row r="583" spans="1:16" ht="18.75" customHeight="1" x14ac:dyDescent="0.3">
      <c r="A583" s="22" t="s">
        <v>8</v>
      </c>
      <c r="B583" s="38"/>
      <c r="C583" s="38"/>
      <c r="D583" s="9">
        <f t="shared" ref="D583:M583" si="336">SUM(D584:D601)</f>
        <v>0</v>
      </c>
      <c r="E583" s="9">
        <f t="shared" si="336"/>
        <v>0</v>
      </c>
      <c r="F583" s="9">
        <f t="shared" si="336"/>
        <v>0</v>
      </c>
      <c r="G583" s="9">
        <f t="shared" si="336"/>
        <v>0</v>
      </c>
      <c r="H583" s="9">
        <f t="shared" si="336"/>
        <v>0</v>
      </c>
      <c r="I583" s="29">
        <f t="shared" si="336"/>
        <v>0</v>
      </c>
      <c r="J583" s="9">
        <f t="shared" si="336"/>
        <v>0</v>
      </c>
      <c r="K583" s="29">
        <f t="shared" si="336"/>
        <v>0</v>
      </c>
      <c r="L583" s="29">
        <f t="shared" si="336"/>
        <v>0</v>
      </c>
      <c r="M583" s="29">
        <f t="shared" si="336"/>
        <v>0</v>
      </c>
      <c r="N583" s="9">
        <f t="shared" si="323"/>
        <v>0</v>
      </c>
      <c r="O583" s="9">
        <f t="shared" si="324"/>
        <v>0</v>
      </c>
      <c r="P583" s="2">
        <f t="shared" si="315"/>
        <v>0</v>
      </c>
    </row>
    <row r="584" spans="1:16" ht="18.75" hidden="1" customHeight="1" x14ac:dyDescent="0.3">
      <c r="A584" s="7">
        <v>2111</v>
      </c>
      <c r="B584" s="38"/>
      <c r="C584" s="38"/>
      <c r="D584" s="5"/>
      <c r="E584" s="5"/>
      <c r="F584" s="5">
        <f>SUM(G584:I584)</f>
        <v>0</v>
      </c>
      <c r="G584" s="5"/>
      <c r="H584" s="5"/>
      <c r="I584" s="30"/>
      <c r="J584" s="5">
        <f>SUM(K584:M584)</f>
        <v>0</v>
      </c>
      <c r="K584" s="30"/>
      <c r="L584" s="30"/>
      <c r="M584" s="30"/>
      <c r="N584" s="5">
        <f t="shared" si="323"/>
        <v>0</v>
      </c>
      <c r="O584" s="5">
        <f t="shared" si="324"/>
        <v>0</v>
      </c>
      <c r="P584" s="2">
        <f t="shared" si="315"/>
        <v>0</v>
      </c>
    </row>
    <row r="585" spans="1:16" ht="18.75" hidden="1" customHeight="1" x14ac:dyDescent="0.3">
      <c r="A585" s="7">
        <v>2120</v>
      </c>
      <c r="B585" s="38"/>
      <c r="C585" s="38"/>
      <c r="D585" s="5"/>
      <c r="E585" s="5"/>
      <c r="F585" s="5">
        <f t="shared" ref="F585:F601" si="337">SUM(G585:I585)</f>
        <v>0</v>
      </c>
      <c r="G585" s="5"/>
      <c r="H585" s="5"/>
      <c r="I585" s="30"/>
      <c r="J585" s="5">
        <f t="shared" ref="J585:J601" si="338">SUM(K585:M585)</f>
        <v>0</v>
      </c>
      <c r="K585" s="30"/>
      <c r="L585" s="30"/>
      <c r="M585" s="30"/>
      <c r="N585" s="5">
        <f t="shared" si="323"/>
        <v>0</v>
      </c>
      <c r="O585" s="5">
        <f t="shared" si="324"/>
        <v>0</v>
      </c>
      <c r="P585" s="2">
        <f t="shared" si="315"/>
        <v>0</v>
      </c>
    </row>
    <row r="586" spans="1:16" ht="18.75" hidden="1" customHeight="1" x14ac:dyDescent="0.3">
      <c r="A586" s="7">
        <v>2210</v>
      </c>
      <c r="B586" s="38"/>
      <c r="C586" s="38"/>
      <c r="D586" s="5"/>
      <c r="E586" s="5"/>
      <c r="F586" s="5">
        <f t="shared" si="337"/>
        <v>0</v>
      </c>
      <c r="G586" s="5"/>
      <c r="H586" s="5"/>
      <c r="I586" s="30"/>
      <c r="J586" s="5">
        <f t="shared" si="338"/>
        <v>0</v>
      </c>
      <c r="K586" s="30"/>
      <c r="L586" s="30"/>
      <c r="M586" s="30"/>
      <c r="N586" s="5">
        <f t="shared" si="323"/>
        <v>0</v>
      </c>
      <c r="O586" s="5">
        <f t="shared" si="324"/>
        <v>0</v>
      </c>
      <c r="P586" s="2">
        <f t="shared" ref="P586:P649" si="339">E586/1000</f>
        <v>0</v>
      </c>
    </row>
    <row r="587" spans="1:16" ht="18.75" hidden="1" customHeight="1" x14ac:dyDescent="0.3">
      <c r="A587" s="7">
        <v>2220</v>
      </c>
      <c r="B587" s="38"/>
      <c r="C587" s="38"/>
      <c r="D587" s="5"/>
      <c r="E587" s="5"/>
      <c r="F587" s="5">
        <f t="shared" si="337"/>
        <v>0</v>
      </c>
      <c r="G587" s="5"/>
      <c r="H587" s="5"/>
      <c r="I587" s="30"/>
      <c r="J587" s="5">
        <f t="shared" si="338"/>
        <v>0</v>
      </c>
      <c r="K587" s="30"/>
      <c r="L587" s="30"/>
      <c r="M587" s="30"/>
      <c r="N587" s="5">
        <f t="shared" si="323"/>
        <v>0</v>
      </c>
      <c r="O587" s="5">
        <f t="shared" si="324"/>
        <v>0</v>
      </c>
      <c r="P587" s="2">
        <f t="shared" si="339"/>
        <v>0</v>
      </c>
    </row>
    <row r="588" spans="1:16" ht="18.75" hidden="1" customHeight="1" x14ac:dyDescent="0.3">
      <c r="A588" s="7">
        <v>2230</v>
      </c>
      <c r="B588" s="38"/>
      <c r="C588" s="38"/>
      <c r="D588" s="5"/>
      <c r="E588" s="5"/>
      <c r="F588" s="5">
        <f t="shared" si="337"/>
        <v>0</v>
      </c>
      <c r="G588" s="5"/>
      <c r="H588" s="5"/>
      <c r="I588" s="30"/>
      <c r="J588" s="5">
        <f t="shared" si="338"/>
        <v>0</v>
      </c>
      <c r="K588" s="30"/>
      <c r="L588" s="30"/>
      <c r="M588" s="30"/>
      <c r="N588" s="5">
        <f t="shared" si="323"/>
        <v>0</v>
      </c>
      <c r="O588" s="5">
        <f t="shared" si="324"/>
        <v>0</v>
      </c>
      <c r="P588" s="2">
        <f t="shared" si="339"/>
        <v>0</v>
      </c>
    </row>
    <row r="589" spans="1:16" ht="18.75" hidden="1" customHeight="1" x14ac:dyDescent="0.3">
      <c r="A589" s="7">
        <v>2240</v>
      </c>
      <c r="B589" s="38"/>
      <c r="C589" s="38"/>
      <c r="D589" s="5"/>
      <c r="E589" s="5"/>
      <c r="F589" s="5">
        <f t="shared" si="337"/>
        <v>0</v>
      </c>
      <c r="G589" s="5"/>
      <c r="H589" s="5"/>
      <c r="I589" s="30"/>
      <c r="J589" s="5">
        <f t="shared" si="338"/>
        <v>0</v>
      </c>
      <c r="K589" s="30"/>
      <c r="L589" s="30"/>
      <c r="M589" s="30"/>
      <c r="N589" s="5">
        <f t="shared" si="323"/>
        <v>0</v>
      </c>
      <c r="O589" s="5">
        <f t="shared" si="324"/>
        <v>0</v>
      </c>
      <c r="P589" s="2">
        <f t="shared" si="339"/>
        <v>0</v>
      </c>
    </row>
    <row r="590" spans="1:16" ht="18.75" hidden="1" customHeight="1" x14ac:dyDescent="0.3">
      <c r="A590" s="7">
        <v>2250</v>
      </c>
      <c r="B590" s="38"/>
      <c r="C590" s="38"/>
      <c r="D590" s="5"/>
      <c r="E590" s="5"/>
      <c r="F590" s="5">
        <f t="shared" si="337"/>
        <v>0</v>
      </c>
      <c r="G590" s="5"/>
      <c r="H590" s="5"/>
      <c r="I590" s="30"/>
      <c r="J590" s="5">
        <f t="shared" si="338"/>
        <v>0</v>
      </c>
      <c r="K590" s="30"/>
      <c r="L590" s="30"/>
      <c r="M590" s="30"/>
      <c r="N590" s="5">
        <f t="shared" si="323"/>
        <v>0</v>
      </c>
      <c r="O590" s="5">
        <f t="shared" si="324"/>
        <v>0</v>
      </c>
      <c r="P590" s="2">
        <f t="shared" si="339"/>
        <v>0</v>
      </c>
    </row>
    <row r="591" spans="1:16" ht="18.75" hidden="1" customHeight="1" x14ac:dyDescent="0.3">
      <c r="A591" s="7">
        <v>2271</v>
      </c>
      <c r="B591" s="38"/>
      <c r="C591" s="38"/>
      <c r="D591" s="5"/>
      <c r="E591" s="5"/>
      <c r="F591" s="5">
        <f t="shared" si="337"/>
        <v>0</v>
      </c>
      <c r="G591" s="5"/>
      <c r="H591" s="5"/>
      <c r="I591" s="30"/>
      <c r="J591" s="5">
        <f t="shared" si="338"/>
        <v>0</v>
      </c>
      <c r="K591" s="30"/>
      <c r="L591" s="30"/>
      <c r="M591" s="30"/>
      <c r="N591" s="5">
        <f t="shared" si="323"/>
        <v>0</v>
      </c>
      <c r="O591" s="5">
        <f t="shared" si="324"/>
        <v>0</v>
      </c>
      <c r="P591" s="2">
        <f t="shared" si="339"/>
        <v>0</v>
      </c>
    </row>
    <row r="592" spans="1:16" ht="18.75" hidden="1" customHeight="1" x14ac:dyDescent="0.3">
      <c r="A592" s="7">
        <v>2272</v>
      </c>
      <c r="B592" s="38"/>
      <c r="C592" s="38"/>
      <c r="D592" s="5"/>
      <c r="E592" s="5"/>
      <c r="F592" s="5">
        <f t="shared" si="337"/>
        <v>0</v>
      </c>
      <c r="G592" s="5"/>
      <c r="H592" s="5"/>
      <c r="I592" s="30"/>
      <c r="J592" s="5">
        <f t="shared" si="338"/>
        <v>0</v>
      </c>
      <c r="K592" s="30"/>
      <c r="L592" s="30"/>
      <c r="M592" s="30"/>
      <c r="N592" s="5">
        <f t="shared" si="323"/>
        <v>0</v>
      </c>
      <c r="O592" s="5">
        <f t="shared" si="324"/>
        <v>0</v>
      </c>
      <c r="P592" s="2">
        <f t="shared" si="339"/>
        <v>0</v>
      </c>
    </row>
    <row r="593" spans="1:17" ht="18.75" hidden="1" customHeight="1" x14ac:dyDescent="0.3">
      <c r="A593" s="7">
        <v>2273</v>
      </c>
      <c r="B593" s="38"/>
      <c r="C593" s="38"/>
      <c r="D593" s="5"/>
      <c r="E593" s="5"/>
      <c r="F593" s="5">
        <f t="shared" si="337"/>
        <v>0</v>
      </c>
      <c r="G593" s="5"/>
      <c r="H593" s="5"/>
      <c r="I593" s="30"/>
      <c r="J593" s="5">
        <f t="shared" si="338"/>
        <v>0</v>
      </c>
      <c r="K593" s="30"/>
      <c r="L593" s="30"/>
      <c r="M593" s="30"/>
      <c r="N593" s="5">
        <f t="shared" si="323"/>
        <v>0</v>
      </c>
      <c r="O593" s="5">
        <f t="shared" si="324"/>
        <v>0</v>
      </c>
      <c r="P593" s="2">
        <f t="shared" si="339"/>
        <v>0</v>
      </c>
    </row>
    <row r="594" spans="1:17" ht="18.75" hidden="1" customHeight="1" x14ac:dyDescent="0.3">
      <c r="A594" s="7">
        <v>2274</v>
      </c>
      <c r="B594" s="38"/>
      <c r="C594" s="38"/>
      <c r="D594" s="5"/>
      <c r="E594" s="5"/>
      <c r="F594" s="5">
        <f t="shared" si="337"/>
        <v>0</v>
      </c>
      <c r="G594" s="5"/>
      <c r="H594" s="5"/>
      <c r="I594" s="30"/>
      <c r="J594" s="5">
        <f t="shared" si="338"/>
        <v>0</v>
      </c>
      <c r="K594" s="30"/>
      <c r="L594" s="30"/>
      <c r="M594" s="30"/>
      <c r="N594" s="5">
        <f t="shared" si="323"/>
        <v>0</v>
      </c>
      <c r="O594" s="5">
        <f t="shared" si="324"/>
        <v>0</v>
      </c>
      <c r="P594" s="2">
        <f t="shared" si="339"/>
        <v>0</v>
      </c>
    </row>
    <row r="595" spans="1:17" ht="18.75" hidden="1" customHeight="1" x14ac:dyDescent="0.3">
      <c r="A595" s="7">
        <v>2275</v>
      </c>
      <c r="B595" s="38"/>
      <c r="C595" s="38"/>
      <c r="D595" s="5"/>
      <c r="E595" s="5"/>
      <c r="F595" s="5">
        <f t="shared" si="337"/>
        <v>0</v>
      </c>
      <c r="G595" s="5"/>
      <c r="H595" s="5"/>
      <c r="I595" s="30"/>
      <c r="J595" s="5">
        <f t="shared" si="338"/>
        <v>0</v>
      </c>
      <c r="K595" s="30"/>
      <c r="L595" s="30"/>
      <c r="M595" s="30"/>
      <c r="N595" s="5">
        <f t="shared" si="323"/>
        <v>0</v>
      </c>
      <c r="O595" s="5">
        <f t="shared" si="324"/>
        <v>0</v>
      </c>
      <c r="P595" s="2">
        <f t="shared" si="339"/>
        <v>0</v>
      </c>
    </row>
    <row r="596" spans="1:17" ht="18.75" hidden="1" customHeight="1" x14ac:dyDescent="0.3">
      <c r="A596" s="7">
        <v>2276</v>
      </c>
      <c r="B596" s="38"/>
      <c r="C596" s="38"/>
      <c r="D596" s="5"/>
      <c r="E596" s="5"/>
      <c r="F596" s="5">
        <f t="shared" si="337"/>
        <v>0</v>
      </c>
      <c r="G596" s="5"/>
      <c r="H596" s="5"/>
      <c r="I596" s="30"/>
      <c r="J596" s="5">
        <f t="shared" si="338"/>
        <v>0</v>
      </c>
      <c r="K596" s="30"/>
      <c r="L596" s="30"/>
      <c r="M596" s="30"/>
      <c r="N596" s="5">
        <f t="shared" si="323"/>
        <v>0</v>
      </c>
      <c r="O596" s="5">
        <f t="shared" si="324"/>
        <v>0</v>
      </c>
      <c r="P596" s="2">
        <f t="shared" si="339"/>
        <v>0</v>
      </c>
    </row>
    <row r="597" spans="1:17" ht="18.75" hidden="1" customHeight="1" x14ac:dyDescent="0.3">
      <c r="A597" s="7">
        <v>2282</v>
      </c>
      <c r="B597" s="38"/>
      <c r="C597" s="38"/>
      <c r="D597" s="5"/>
      <c r="E597" s="5"/>
      <c r="F597" s="5">
        <f t="shared" si="337"/>
        <v>0</v>
      </c>
      <c r="G597" s="5"/>
      <c r="H597" s="5"/>
      <c r="I597" s="30"/>
      <c r="J597" s="5">
        <f t="shared" si="338"/>
        <v>0</v>
      </c>
      <c r="K597" s="30"/>
      <c r="L597" s="30"/>
      <c r="M597" s="30"/>
      <c r="N597" s="5">
        <f t="shared" si="323"/>
        <v>0</v>
      </c>
      <c r="O597" s="5">
        <f t="shared" si="324"/>
        <v>0</v>
      </c>
      <c r="P597" s="2">
        <f t="shared" si="339"/>
        <v>0</v>
      </c>
    </row>
    <row r="598" spans="1:17" ht="18.75" hidden="1" customHeight="1" x14ac:dyDescent="0.3">
      <c r="A598" s="7">
        <v>2610</v>
      </c>
      <c r="B598" s="38"/>
      <c r="C598" s="38"/>
      <c r="D598" s="5"/>
      <c r="E598" s="5"/>
      <c r="F598" s="5">
        <f t="shared" si="337"/>
        <v>0</v>
      </c>
      <c r="G598" s="5"/>
      <c r="H598" s="5"/>
      <c r="I598" s="30"/>
      <c r="J598" s="5">
        <f t="shared" si="338"/>
        <v>0</v>
      </c>
      <c r="K598" s="30"/>
      <c r="L598" s="30"/>
      <c r="M598" s="30"/>
      <c r="N598" s="5">
        <f t="shared" si="323"/>
        <v>0</v>
      </c>
      <c r="O598" s="5">
        <f t="shared" si="324"/>
        <v>0</v>
      </c>
      <c r="P598" s="2">
        <f t="shared" si="339"/>
        <v>0</v>
      </c>
    </row>
    <row r="599" spans="1:17" ht="18.75" hidden="1" customHeight="1" x14ac:dyDescent="0.3">
      <c r="A599" s="7">
        <v>2720</v>
      </c>
      <c r="B599" s="38"/>
      <c r="C599" s="38"/>
      <c r="D599" s="5"/>
      <c r="E599" s="5"/>
      <c r="F599" s="5">
        <f t="shared" si="337"/>
        <v>0</v>
      </c>
      <c r="G599" s="5"/>
      <c r="H599" s="5"/>
      <c r="I599" s="30"/>
      <c r="J599" s="5">
        <f t="shared" si="338"/>
        <v>0</v>
      </c>
      <c r="K599" s="30"/>
      <c r="L599" s="30"/>
      <c r="M599" s="30"/>
      <c r="N599" s="5">
        <f t="shared" si="323"/>
        <v>0</v>
      </c>
      <c r="O599" s="5">
        <f t="shared" si="324"/>
        <v>0</v>
      </c>
      <c r="P599" s="2">
        <f t="shared" si="339"/>
        <v>0</v>
      </c>
    </row>
    <row r="600" spans="1:17" ht="18.75" hidden="1" customHeight="1" x14ac:dyDescent="0.3">
      <c r="A600" s="7">
        <v>2730</v>
      </c>
      <c r="B600" s="38"/>
      <c r="C600" s="38"/>
      <c r="D600" s="5"/>
      <c r="E600" s="5"/>
      <c r="F600" s="5">
        <f t="shared" si="337"/>
        <v>0</v>
      </c>
      <c r="G600" s="5"/>
      <c r="H600" s="5"/>
      <c r="I600" s="30"/>
      <c r="J600" s="5">
        <f t="shared" si="338"/>
        <v>0</v>
      </c>
      <c r="K600" s="30"/>
      <c r="L600" s="30"/>
      <c r="M600" s="30"/>
      <c r="N600" s="5">
        <f t="shared" ref="N600:N663" si="340">D600+F600</f>
        <v>0</v>
      </c>
      <c r="O600" s="5">
        <f t="shared" ref="O600:O663" si="341">E600+J600</f>
        <v>0</v>
      </c>
      <c r="P600" s="2">
        <f t="shared" si="339"/>
        <v>0</v>
      </c>
    </row>
    <row r="601" spans="1:17" ht="18.75" hidden="1" customHeight="1" x14ac:dyDescent="0.3">
      <c r="A601" s="7">
        <v>2800</v>
      </c>
      <c r="B601" s="38"/>
      <c r="C601" s="38"/>
      <c r="D601" s="5"/>
      <c r="E601" s="5"/>
      <c r="F601" s="5">
        <f t="shared" si="337"/>
        <v>0</v>
      </c>
      <c r="G601" s="5"/>
      <c r="H601" s="5"/>
      <c r="I601" s="30"/>
      <c r="J601" s="5">
        <f t="shared" si="338"/>
        <v>0</v>
      </c>
      <c r="K601" s="30"/>
      <c r="L601" s="30"/>
      <c r="M601" s="30"/>
      <c r="N601" s="5">
        <f t="shared" si="340"/>
        <v>0</v>
      </c>
      <c r="O601" s="5">
        <f t="shared" si="341"/>
        <v>0</v>
      </c>
      <c r="P601" s="2">
        <f t="shared" si="339"/>
        <v>0</v>
      </c>
      <c r="Q601" s="19"/>
    </row>
    <row r="602" spans="1:17" ht="18.75" customHeight="1" x14ac:dyDescent="0.3">
      <c r="A602" s="22" t="s">
        <v>9</v>
      </c>
      <c r="B602" s="38"/>
      <c r="C602" s="38"/>
      <c r="D602" s="9">
        <f t="shared" ref="D602:M602" si="342">SUM(D603:D607)</f>
        <v>0</v>
      </c>
      <c r="E602" s="9">
        <f t="shared" si="342"/>
        <v>0</v>
      </c>
      <c r="F602" s="9">
        <f t="shared" si="342"/>
        <v>3128.8</v>
      </c>
      <c r="G602" s="9">
        <f t="shared" si="342"/>
        <v>0</v>
      </c>
      <c r="H602" s="9">
        <f t="shared" si="342"/>
        <v>0</v>
      </c>
      <c r="I602" s="29">
        <f t="shared" si="342"/>
        <v>3128.8</v>
      </c>
      <c r="J602" s="9">
        <f t="shared" si="342"/>
        <v>3093.8490000000002</v>
      </c>
      <c r="K602" s="29">
        <f t="shared" si="342"/>
        <v>0</v>
      </c>
      <c r="L602" s="29">
        <f t="shared" si="342"/>
        <v>0</v>
      </c>
      <c r="M602" s="29">
        <f t="shared" si="342"/>
        <v>3093.8490000000002</v>
      </c>
      <c r="N602" s="9">
        <f t="shared" si="340"/>
        <v>3128.8</v>
      </c>
      <c r="O602" s="9">
        <f t="shared" si="341"/>
        <v>3093.8490000000002</v>
      </c>
      <c r="P602" s="2">
        <f t="shared" si="339"/>
        <v>0</v>
      </c>
    </row>
    <row r="603" spans="1:17" s="4" customFormat="1" ht="18.75" customHeight="1" x14ac:dyDescent="0.3">
      <c r="A603" s="7">
        <v>3110</v>
      </c>
      <c r="B603" s="38"/>
      <c r="C603" s="38"/>
      <c r="D603" s="5"/>
      <c r="E603" s="5"/>
      <c r="F603" s="5">
        <f t="shared" ref="F603:F607" si="343">SUM(G603:I603)</f>
        <v>0</v>
      </c>
      <c r="G603" s="5"/>
      <c r="H603" s="5"/>
      <c r="I603" s="30"/>
      <c r="J603" s="5">
        <f t="shared" ref="J603:J607" si="344">SUM(K603:M603)</f>
        <v>0</v>
      </c>
      <c r="K603" s="30"/>
      <c r="L603" s="30"/>
      <c r="M603" s="30"/>
      <c r="N603" s="5">
        <f t="shared" si="340"/>
        <v>0</v>
      </c>
      <c r="O603" s="5">
        <f t="shared" si="341"/>
        <v>0</v>
      </c>
      <c r="P603" s="2">
        <f t="shared" si="339"/>
        <v>0</v>
      </c>
    </row>
    <row r="604" spans="1:17" s="4" customFormat="1" ht="18.75" customHeight="1" x14ac:dyDescent="0.3">
      <c r="A604" s="7">
        <v>3122</v>
      </c>
      <c r="B604" s="38"/>
      <c r="C604" s="38"/>
      <c r="D604" s="5"/>
      <c r="E604" s="5"/>
      <c r="F604" s="5">
        <f t="shared" si="343"/>
        <v>0</v>
      </c>
      <c r="G604" s="5"/>
      <c r="H604" s="5"/>
      <c r="I604" s="30"/>
      <c r="J604" s="5">
        <f t="shared" si="344"/>
        <v>0</v>
      </c>
      <c r="K604" s="30"/>
      <c r="L604" s="30"/>
      <c r="M604" s="30"/>
      <c r="N604" s="5">
        <f t="shared" si="340"/>
        <v>0</v>
      </c>
      <c r="O604" s="5">
        <f t="shared" si="341"/>
        <v>0</v>
      </c>
      <c r="P604" s="2">
        <f t="shared" si="339"/>
        <v>0</v>
      </c>
    </row>
    <row r="605" spans="1:17" s="4" customFormat="1" ht="18.75" customHeight="1" x14ac:dyDescent="0.3">
      <c r="A605" s="7">
        <v>3132</v>
      </c>
      <c r="B605" s="38"/>
      <c r="C605" s="38"/>
      <c r="D605" s="5"/>
      <c r="E605" s="5"/>
      <c r="F605" s="5">
        <f t="shared" si="343"/>
        <v>3128.8</v>
      </c>
      <c r="G605" s="5"/>
      <c r="H605" s="5"/>
      <c r="I605" s="30">
        <v>3128.8</v>
      </c>
      <c r="J605" s="5">
        <f t="shared" si="344"/>
        <v>3093.8490000000002</v>
      </c>
      <c r="K605" s="30"/>
      <c r="L605" s="30"/>
      <c r="M605" s="30">
        <v>3093.8490000000002</v>
      </c>
      <c r="N605" s="5">
        <f t="shared" si="340"/>
        <v>3128.8</v>
      </c>
      <c r="O605" s="5">
        <f t="shared" si="341"/>
        <v>3093.8490000000002</v>
      </c>
      <c r="P605" s="2">
        <f t="shared" si="339"/>
        <v>0</v>
      </c>
    </row>
    <row r="606" spans="1:17" s="4" customFormat="1" ht="18.75" hidden="1" customHeight="1" x14ac:dyDescent="0.3">
      <c r="A606" s="7">
        <v>3142</v>
      </c>
      <c r="B606" s="38"/>
      <c r="C606" s="38"/>
      <c r="D606" s="8"/>
      <c r="E606" s="8"/>
      <c r="F606" s="5">
        <f t="shared" si="343"/>
        <v>0</v>
      </c>
      <c r="G606" s="8"/>
      <c r="H606" s="8"/>
      <c r="I606" s="31"/>
      <c r="J606" s="5">
        <f t="shared" si="344"/>
        <v>0</v>
      </c>
      <c r="K606" s="31"/>
      <c r="L606" s="31"/>
      <c r="M606" s="31"/>
      <c r="N606" s="5">
        <f t="shared" si="340"/>
        <v>0</v>
      </c>
      <c r="O606" s="5">
        <f t="shared" si="341"/>
        <v>0</v>
      </c>
      <c r="P606" s="2">
        <f t="shared" si="339"/>
        <v>0</v>
      </c>
    </row>
    <row r="607" spans="1:17" s="4" customFormat="1" ht="18.75" hidden="1" customHeight="1" x14ac:dyDescent="0.3">
      <c r="A607" s="7"/>
      <c r="B607" s="38"/>
      <c r="C607" s="38"/>
      <c r="D607" s="8"/>
      <c r="E607" s="8"/>
      <c r="F607" s="5">
        <f t="shared" si="343"/>
        <v>0</v>
      </c>
      <c r="G607" s="8"/>
      <c r="H607" s="8"/>
      <c r="I607" s="31"/>
      <c r="J607" s="5">
        <f t="shared" si="344"/>
        <v>0</v>
      </c>
      <c r="K607" s="31"/>
      <c r="L607" s="31"/>
      <c r="M607" s="31"/>
      <c r="N607" s="5">
        <f t="shared" si="340"/>
        <v>0</v>
      </c>
      <c r="O607" s="5">
        <f t="shared" si="341"/>
        <v>0</v>
      </c>
      <c r="P607" s="2">
        <f t="shared" si="339"/>
        <v>0</v>
      </c>
    </row>
    <row r="608" spans="1:17" s="32" customFormat="1" ht="96.75" customHeight="1" x14ac:dyDescent="0.3">
      <c r="A608" s="15" t="s">
        <v>93</v>
      </c>
      <c r="B608" s="15" t="s">
        <v>23</v>
      </c>
      <c r="C608" s="16" t="s">
        <v>95</v>
      </c>
      <c r="D608" s="13">
        <f t="shared" ref="D608:M608" si="345">D609+D628</f>
        <v>2492.442</v>
      </c>
      <c r="E608" s="13">
        <f t="shared" si="345"/>
        <v>2492.4410700000003</v>
      </c>
      <c r="F608" s="13">
        <f t="shared" si="345"/>
        <v>1016.301</v>
      </c>
      <c r="G608" s="13">
        <f t="shared" si="345"/>
        <v>0</v>
      </c>
      <c r="H608" s="13">
        <f t="shared" si="345"/>
        <v>0</v>
      </c>
      <c r="I608" s="13">
        <f t="shared" si="345"/>
        <v>1016.301</v>
      </c>
      <c r="J608" s="13">
        <f t="shared" si="345"/>
        <v>1016.3</v>
      </c>
      <c r="K608" s="13">
        <f t="shared" si="345"/>
        <v>0</v>
      </c>
      <c r="L608" s="13">
        <f t="shared" si="345"/>
        <v>0</v>
      </c>
      <c r="M608" s="13">
        <f t="shared" si="345"/>
        <v>1016.3</v>
      </c>
      <c r="N608" s="13">
        <f t="shared" si="340"/>
        <v>3508.7429999999999</v>
      </c>
      <c r="O608" s="13">
        <f t="shared" si="341"/>
        <v>3508.74107</v>
      </c>
      <c r="P608" s="32">
        <f t="shared" si="339"/>
        <v>2.4924410700000004</v>
      </c>
    </row>
    <row r="609" spans="1:16" ht="18.75" customHeight="1" x14ac:dyDescent="0.3">
      <c r="A609" s="22" t="s">
        <v>8</v>
      </c>
      <c r="B609" s="38"/>
      <c r="C609" s="38"/>
      <c r="D609" s="9">
        <f t="shared" ref="D609:M609" si="346">SUM(D610:D627)</f>
        <v>2492.442</v>
      </c>
      <c r="E609" s="9">
        <f t="shared" si="346"/>
        <v>2492.4410700000003</v>
      </c>
      <c r="F609" s="9">
        <f t="shared" si="346"/>
        <v>0</v>
      </c>
      <c r="G609" s="9">
        <f t="shared" si="346"/>
        <v>0</v>
      </c>
      <c r="H609" s="9">
        <f t="shared" si="346"/>
        <v>0</v>
      </c>
      <c r="I609" s="29">
        <f t="shared" si="346"/>
        <v>0</v>
      </c>
      <c r="J609" s="9">
        <f t="shared" si="346"/>
        <v>0</v>
      </c>
      <c r="K609" s="29">
        <f t="shared" si="346"/>
        <v>0</v>
      </c>
      <c r="L609" s="29">
        <f t="shared" si="346"/>
        <v>0</v>
      </c>
      <c r="M609" s="29">
        <f t="shared" si="346"/>
        <v>0</v>
      </c>
      <c r="N609" s="9">
        <f t="shared" si="340"/>
        <v>2492.442</v>
      </c>
      <c r="O609" s="9">
        <f t="shared" si="341"/>
        <v>2492.4410700000003</v>
      </c>
      <c r="P609" s="2">
        <f t="shared" si="339"/>
        <v>2.4924410700000004</v>
      </c>
    </row>
    <row r="610" spans="1:16" ht="18.75" hidden="1" customHeight="1" x14ac:dyDescent="0.3">
      <c r="A610" s="7">
        <v>2111</v>
      </c>
      <c r="B610" s="38"/>
      <c r="C610" s="38"/>
      <c r="D610" s="5"/>
      <c r="E610" s="5"/>
      <c r="F610" s="5">
        <f>SUM(G610:I610)</f>
        <v>0</v>
      </c>
      <c r="G610" s="5"/>
      <c r="H610" s="5"/>
      <c r="I610" s="30"/>
      <c r="J610" s="5">
        <f>SUM(K610:M610)</f>
        <v>0</v>
      </c>
      <c r="K610" s="30"/>
      <c r="L610" s="30"/>
      <c r="M610" s="30"/>
      <c r="N610" s="5">
        <f t="shared" si="340"/>
        <v>0</v>
      </c>
      <c r="O610" s="5">
        <f t="shared" si="341"/>
        <v>0</v>
      </c>
      <c r="P610" s="2">
        <f t="shared" si="339"/>
        <v>0</v>
      </c>
    </row>
    <row r="611" spans="1:16" ht="18.75" hidden="1" customHeight="1" x14ac:dyDescent="0.3">
      <c r="A611" s="7">
        <v>2120</v>
      </c>
      <c r="B611" s="38"/>
      <c r="C611" s="38"/>
      <c r="D611" s="5"/>
      <c r="E611" s="5"/>
      <c r="F611" s="5">
        <f t="shared" ref="F611:F627" si="347">SUM(G611:I611)</f>
        <v>0</v>
      </c>
      <c r="G611" s="5"/>
      <c r="H611" s="5"/>
      <c r="I611" s="30"/>
      <c r="J611" s="5">
        <f t="shared" ref="J611:J627" si="348">SUM(K611:M611)</f>
        <v>0</v>
      </c>
      <c r="K611" s="30"/>
      <c r="L611" s="30"/>
      <c r="M611" s="30"/>
      <c r="N611" s="5">
        <f t="shared" si="340"/>
        <v>0</v>
      </c>
      <c r="O611" s="5">
        <f t="shared" si="341"/>
        <v>0</v>
      </c>
      <c r="P611" s="2">
        <f t="shared" si="339"/>
        <v>0</v>
      </c>
    </row>
    <row r="612" spans="1:16" ht="18.75" customHeight="1" x14ac:dyDescent="0.3">
      <c r="A612" s="7">
        <v>2210</v>
      </c>
      <c r="B612" s="38"/>
      <c r="C612" s="38"/>
      <c r="D612" s="5">
        <v>2492.442</v>
      </c>
      <c r="E612" s="5">
        <v>2492.4410700000003</v>
      </c>
      <c r="F612" s="5">
        <f t="shared" si="347"/>
        <v>0</v>
      </c>
      <c r="G612" s="5"/>
      <c r="H612" s="5"/>
      <c r="I612" s="30"/>
      <c r="J612" s="5">
        <f t="shared" si="348"/>
        <v>0</v>
      </c>
      <c r="K612" s="30"/>
      <c r="L612" s="30"/>
      <c r="M612" s="30"/>
      <c r="N612" s="5">
        <f t="shared" si="340"/>
        <v>2492.442</v>
      </c>
      <c r="O612" s="5">
        <f t="shared" si="341"/>
        <v>2492.4410700000003</v>
      </c>
      <c r="P612" s="2">
        <f t="shared" si="339"/>
        <v>2.4924410700000004</v>
      </c>
    </row>
    <row r="613" spans="1:16" ht="18.75" hidden="1" customHeight="1" x14ac:dyDescent="0.3">
      <c r="A613" s="7">
        <v>2220</v>
      </c>
      <c r="B613" s="38"/>
      <c r="C613" s="38"/>
      <c r="D613" s="5"/>
      <c r="E613" s="5"/>
      <c r="F613" s="5">
        <f t="shared" si="347"/>
        <v>0</v>
      </c>
      <c r="G613" s="5"/>
      <c r="H613" s="5"/>
      <c r="I613" s="30"/>
      <c r="J613" s="5">
        <f t="shared" si="348"/>
        <v>0</v>
      </c>
      <c r="K613" s="30"/>
      <c r="L613" s="30"/>
      <c r="M613" s="30"/>
      <c r="N613" s="5">
        <f t="shared" si="340"/>
        <v>0</v>
      </c>
      <c r="O613" s="5">
        <f t="shared" si="341"/>
        <v>0</v>
      </c>
      <c r="P613" s="2">
        <f t="shared" si="339"/>
        <v>0</v>
      </c>
    </row>
    <row r="614" spans="1:16" ht="18.75" hidden="1" customHeight="1" x14ac:dyDescent="0.3">
      <c r="A614" s="7">
        <v>2230</v>
      </c>
      <c r="B614" s="38"/>
      <c r="C614" s="38"/>
      <c r="D614" s="5"/>
      <c r="E614" s="5"/>
      <c r="F614" s="5">
        <f t="shared" si="347"/>
        <v>0</v>
      </c>
      <c r="G614" s="5"/>
      <c r="H614" s="5"/>
      <c r="I614" s="30"/>
      <c r="J614" s="5">
        <f t="shared" si="348"/>
        <v>0</v>
      </c>
      <c r="K614" s="30"/>
      <c r="L614" s="30"/>
      <c r="M614" s="30"/>
      <c r="N614" s="5">
        <f t="shared" si="340"/>
        <v>0</v>
      </c>
      <c r="O614" s="5">
        <f t="shared" si="341"/>
        <v>0</v>
      </c>
      <c r="P614" s="2">
        <f t="shared" si="339"/>
        <v>0</v>
      </c>
    </row>
    <row r="615" spans="1:16" ht="18.75" hidden="1" customHeight="1" x14ac:dyDescent="0.3">
      <c r="A615" s="7">
        <v>2240</v>
      </c>
      <c r="B615" s="38"/>
      <c r="C615" s="38"/>
      <c r="D615" s="5"/>
      <c r="E615" s="5"/>
      <c r="F615" s="5">
        <f t="shared" si="347"/>
        <v>0</v>
      </c>
      <c r="G615" s="5"/>
      <c r="H615" s="5"/>
      <c r="I615" s="30"/>
      <c r="J615" s="5">
        <f t="shared" si="348"/>
        <v>0</v>
      </c>
      <c r="K615" s="30"/>
      <c r="L615" s="30"/>
      <c r="M615" s="30"/>
      <c r="N615" s="5">
        <f t="shared" si="340"/>
        <v>0</v>
      </c>
      <c r="O615" s="5">
        <f t="shared" si="341"/>
        <v>0</v>
      </c>
      <c r="P615" s="2">
        <f t="shared" si="339"/>
        <v>0</v>
      </c>
    </row>
    <row r="616" spans="1:16" ht="18.75" hidden="1" customHeight="1" x14ac:dyDescent="0.3">
      <c r="A616" s="7">
        <v>2250</v>
      </c>
      <c r="B616" s="38"/>
      <c r="C616" s="38"/>
      <c r="D616" s="5"/>
      <c r="E616" s="5"/>
      <c r="F616" s="5">
        <f t="shared" si="347"/>
        <v>0</v>
      </c>
      <c r="G616" s="5"/>
      <c r="H616" s="5"/>
      <c r="I616" s="30"/>
      <c r="J616" s="5">
        <f t="shared" si="348"/>
        <v>0</v>
      </c>
      <c r="K616" s="30"/>
      <c r="L616" s="30"/>
      <c r="M616" s="30"/>
      <c r="N616" s="5">
        <f t="shared" si="340"/>
        <v>0</v>
      </c>
      <c r="O616" s="5">
        <f t="shared" si="341"/>
        <v>0</v>
      </c>
      <c r="P616" s="2">
        <f t="shared" si="339"/>
        <v>0</v>
      </c>
    </row>
    <row r="617" spans="1:16" ht="18.75" hidden="1" customHeight="1" x14ac:dyDescent="0.3">
      <c r="A617" s="7">
        <v>2271</v>
      </c>
      <c r="B617" s="38"/>
      <c r="C617" s="38"/>
      <c r="D617" s="5"/>
      <c r="E617" s="5"/>
      <c r="F617" s="5">
        <f t="shared" si="347"/>
        <v>0</v>
      </c>
      <c r="G617" s="5"/>
      <c r="H617" s="5"/>
      <c r="I617" s="30"/>
      <c r="J617" s="5">
        <f t="shared" si="348"/>
        <v>0</v>
      </c>
      <c r="K617" s="30"/>
      <c r="L617" s="30"/>
      <c r="M617" s="30"/>
      <c r="N617" s="5">
        <f t="shared" si="340"/>
        <v>0</v>
      </c>
      <c r="O617" s="5">
        <f t="shared" si="341"/>
        <v>0</v>
      </c>
      <c r="P617" s="2">
        <f t="shared" si="339"/>
        <v>0</v>
      </c>
    </row>
    <row r="618" spans="1:16" ht="18.75" hidden="1" customHeight="1" x14ac:dyDescent="0.3">
      <c r="A618" s="7">
        <v>2272</v>
      </c>
      <c r="B618" s="38"/>
      <c r="C618" s="38"/>
      <c r="D618" s="5"/>
      <c r="E618" s="5"/>
      <c r="F618" s="5">
        <f t="shared" si="347"/>
        <v>0</v>
      </c>
      <c r="G618" s="5"/>
      <c r="H618" s="5"/>
      <c r="I618" s="30"/>
      <c r="J618" s="5">
        <f t="shared" si="348"/>
        <v>0</v>
      </c>
      <c r="K618" s="30"/>
      <c r="L618" s="30"/>
      <c r="M618" s="30"/>
      <c r="N618" s="5">
        <f t="shared" si="340"/>
        <v>0</v>
      </c>
      <c r="O618" s="5">
        <f t="shared" si="341"/>
        <v>0</v>
      </c>
      <c r="P618" s="2">
        <f t="shared" si="339"/>
        <v>0</v>
      </c>
    </row>
    <row r="619" spans="1:16" ht="18.75" hidden="1" customHeight="1" x14ac:dyDescent="0.3">
      <c r="A619" s="7">
        <v>2273</v>
      </c>
      <c r="B619" s="38"/>
      <c r="C619" s="38"/>
      <c r="D619" s="5"/>
      <c r="E619" s="5"/>
      <c r="F619" s="5">
        <f t="shared" si="347"/>
        <v>0</v>
      </c>
      <c r="G619" s="5"/>
      <c r="H619" s="5"/>
      <c r="I619" s="30"/>
      <c r="J619" s="5">
        <f t="shared" si="348"/>
        <v>0</v>
      </c>
      <c r="K619" s="30"/>
      <c r="L619" s="30"/>
      <c r="M619" s="30"/>
      <c r="N619" s="5">
        <f t="shared" si="340"/>
        <v>0</v>
      </c>
      <c r="O619" s="5">
        <f t="shared" si="341"/>
        <v>0</v>
      </c>
      <c r="P619" s="2">
        <f t="shared" si="339"/>
        <v>0</v>
      </c>
    </row>
    <row r="620" spans="1:16" ht="18.75" hidden="1" customHeight="1" x14ac:dyDescent="0.3">
      <c r="A620" s="7">
        <v>2274</v>
      </c>
      <c r="B620" s="38"/>
      <c r="C620" s="38"/>
      <c r="D620" s="5"/>
      <c r="E620" s="5"/>
      <c r="F620" s="5">
        <f t="shared" si="347"/>
        <v>0</v>
      </c>
      <c r="G620" s="5"/>
      <c r="H620" s="5"/>
      <c r="I620" s="30"/>
      <c r="J620" s="5">
        <f t="shared" si="348"/>
        <v>0</v>
      </c>
      <c r="K620" s="30"/>
      <c r="L620" s="30"/>
      <c r="M620" s="30"/>
      <c r="N620" s="5">
        <f t="shared" si="340"/>
        <v>0</v>
      </c>
      <c r="O620" s="5">
        <f t="shared" si="341"/>
        <v>0</v>
      </c>
      <c r="P620" s="2">
        <f t="shared" si="339"/>
        <v>0</v>
      </c>
    </row>
    <row r="621" spans="1:16" ht="18.75" hidden="1" customHeight="1" x14ac:dyDescent="0.3">
      <c r="A621" s="7">
        <v>2275</v>
      </c>
      <c r="B621" s="38"/>
      <c r="C621" s="38"/>
      <c r="D621" s="5"/>
      <c r="E621" s="5"/>
      <c r="F621" s="5">
        <f t="shared" si="347"/>
        <v>0</v>
      </c>
      <c r="G621" s="5"/>
      <c r="H621" s="5"/>
      <c r="I621" s="30"/>
      <c r="J621" s="5">
        <f t="shared" si="348"/>
        <v>0</v>
      </c>
      <c r="K621" s="30"/>
      <c r="L621" s="30"/>
      <c r="M621" s="30"/>
      <c r="N621" s="5">
        <f t="shared" si="340"/>
        <v>0</v>
      </c>
      <c r="O621" s="5">
        <f t="shared" si="341"/>
        <v>0</v>
      </c>
      <c r="P621" s="2">
        <f t="shared" si="339"/>
        <v>0</v>
      </c>
    </row>
    <row r="622" spans="1:16" ht="18.75" hidden="1" customHeight="1" x14ac:dyDescent="0.3">
      <c r="A622" s="7">
        <v>2276</v>
      </c>
      <c r="B622" s="38"/>
      <c r="C622" s="38"/>
      <c r="D622" s="5"/>
      <c r="E622" s="5"/>
      <c r="F622" s="5">
        <f t="shared" si="347"/>
        <v>0</v>
      </c>
      <c r="G622" s="5"/>
      <c r="H622" s="5"/>
      <c r="I622" s="30"/>
      <c r="J622" s="5">
        <f t="shared" si="348"/>
        <v>0</v>
      </c>
      <c r="K622" s="30"/>
      <c r="L622" s="30"/>
      <c r="M622" s="30"/>
      <c r="N622" s="5">
        <f t="shared" si="340"/>
        <v>0</v>
      </c>
      <c r="O622" s="5">
        <f t="shared" si="341"/>
        <v>0</v>
      </c>
      <c r="P622" s="2">
        <f t="shared" si="339"/>
        <v>0</v>
      </c>
    </row>
    <row r="623" spans="1:16" ht="18.75" hidden="1" customHeight="1" x14ac:dyDescent="0.3">
      <c r="A623" s="7">
        <v>2282</v>
      </c>
      <c r="B623" s="38"/>
      <c r="C623" s="38"/>
      <c r="D623" s="5"/>
      <c r="E623" s="5"/>
      <c r="F623" s="5">
        <f t="shared" si="347"/>
        <v>0</v>
      </c>
      <c r="G623" s="5"/>
      <c r="H623" s="5"/>
      <c r="I623" s="30"/>
      <c r="J623" s="5">
        <f t="shared" si="348"/>
        <v>0</v>
      </c>
      <c r="K623" s="30"/>
      <c r="L623" s="30"/>
      <c r="M623" s="30"/>
      <c r="N623" s="5">
        <f t="shared" si="340"/>
        <v>0</v>
      </c>
      <c r="O623" s="5">
        <f t="shared" si="341"/>
        <v>0</v>
      </c>
      <c r="P623" s="2">
        <f t="shared" si="339"/>
        <v>0</v>
      </c>
    </row>
    <row r="624" spans="1:16" ht="18.75" hidden="1" customHeight="1" x14ac:dyDescent="0.3">
      <c r="A624" s="7">
        <v>2610</v>
      </c>
      <c r="B624" s="38"/>
      <c r="C624" s="38"/>
      <c r="D624" s="5"/>
      <c r="E624" s="5"/>
      <c r="F624" s="5">
        <f t="shared" si="347"/>
        <v>0</v>
      </c>
      <c r="G624" s="5"/>
      <c r="H624" s="5"/>
      <c r="I624" s="30"/>
      <c r="J624" s="5">
        <f t="shared" si="348"/>
        <v>0</v>
      </c>
      <c r="K624" s="30"/>
      <c r="L624" s="30"/>
      <c r="M624" s="30"/>
      <c r="N624" s="5">
        <f t="shared" si="340"/>
        <v>0</v>
      </c>
      <c r="O624" s="5">
        <f t="shared" si="341"/>
        <v>0</v>
      </c>
      <c r="P624" s="2">
        <f t="shared" si="339"/>
        <v>0</v>
      </c>
    </row>
    <row r="625" spans="1:17" ht="18.75" hidden="1" customHeight="1" x14ac:dyDescent="0.3">
      <c r="A625" s="7">
        <v>2720</v>
      </c>
      <c r="B625" s="38"/>
      <c r="C625" s="38"/>
      <c r="D625" s="5"/>
      <c r="E625" s="5"/>
      <c r="F625" s="5">
        <f t="shared" si="347"/>
        <v>0</v>
      </c>
      <c r="G625" s="5"/>
      <c r="H625" s="5"/>
      <c r="I625" s="30"/>
      <c r="J625" s="5">
        <f t="shared" si="348"/>
        <v>0</v>
      </c>
      <c r="K625" s="30"/>
      <c r="L625" s="30"/>
      <c r="M625" s="30"/>
      <c r="N625" s="5">
        <f t="shared" si="340"/>
        <v>0</v>
      </c>
      <c r="O625" s="5">
        <f t="shared" si="341"/>
        <v>0</v>
      </c>
      <c r="P625" s="2">
        <f t="shared" si="339"/>
        <v>0</v>
      </c>
    </row>
    <row r="626" spans="1:17" ht="18.75" hidden="1" customHeight="1" x14ac:dyDescent="0.3">
      <c r="A626" s="7">
        <v>2730</v>
      </c>
      <c r="B626" s="38"/>
      <c r="C626" s="38"/>
      <c r="D626" s="5"/>
      <c r="E626" s="5"/>
      <c r="F626" s="5">
        <f t="shared" si="347"/>
        <v>0</v>
      </c>
      <c r="G626" s="5"/>
      <c r="H626" s="5"/>
      <c r="I626" s="30"/>
      <c r="J626" s="5">
        <f t="shared" si="348"/>
        <v>0</v>
      </c>
      <c r="K626" s="30"/>
      <c r="L626" s="30"/>
      <c r="M626" s="30"/>
      <c r="N626" s="5">
        <f t="shared" si="340"/>
        <v>0</v>
      </c>
      <c r="O626" s="5">
        <f t="shared" si="341"/>
        <v>0</v>
      </c>
      <c r="P626" s="2">
        <f t="shared" si="339"/>
        <v>0</v>
      </c>
    </row>
    <row r="627" spans="1:17" ht="18.75" hidden="1" customHeight="1" x14ac:dyDescent="0.3">
      <c r="A627" s="7">
        <v>2800</v>
      </c>
      <c r="B627" s="38"/>
      <c r="C627" s="38"/>
      <c r="D627" s="5"/>
      <c r="E627" s="5"/>
      <c r="F627" s="5">
        <f t="shared" si="347"/>
        <v>0</v>
      </c>
      <c r="G627" s="5"/>
      <c r="H627" s="5"/>
      <c r="I627" s="30"/>
      <c r="J627" s="5">
        <f t="shared" si="348"/>
        <v>0</v>
      </c>
      <c r="K627" s="30"/>
      <c r="L627" s="30"/>
      <c r="M627" s="30"/>
      <c r="N627" s="5">
        <f t="shared" si="340"/>
        <v>0</v>
      </c>
      <c r="O627" s="5">
        <f t="shared" si="341"/>
        <v>0</v>
      </c>
      <c r="P627" s="2">
        <f t="shared" si="339"/>
        <v>0</v>
      </c>
      <c r="Q627" s="19"/>
    </row>
    <row r="628" spans="1:17" ht="18.75" customHeight="1" x14ac:dyDescent="0.3">
      <c r="A628" s="22" t="s">
        <v>9</v>
      </c>
      <c r="B628" s="38"/>
      <c r="C628" s="38"/>
      <c r="D628" s="9">
        <f t="shared" ref="D628:M628" si="349">SUM(D629:D633)</f>
        <v>0</v>
      </c>
      <c r="E628" s="9">
        <f t="shared" si="349"/>
        <v>0</v>
      </c>
      <c r="F628" s="9">
        <f t="shared" si="349"/>
        <v>1016.301</v>
      </c>
      <c r="G628" s="9">
        <f t="shared" si="349"/>
        <v>0</v>
      </c>
      <c r="H628" s="9">
        <f t="shared" si="349"/>
        <v>0</v>
      </c>
      <c r="I628" s="29">
        <f t="shared" si="349"/>
        <v>1016.301</v>
      </c>
      <c r="J628" s="9">
        <f t="shared" si="349"/>
        <v>1016.3</v>
      </c>
      <c r="K628" s="29">
        <f t="shared" si="349"/>
        <v>0</v>
      </c>
      <c r="L628" s="29">
        <f t="shared" si="349"/>
        <v>0</v>
      </c>
      <c r="M628" s="29">
        <f t="shared" si="349"/>
        <v>1016.3</v>
      </c>
      <c r="N628" s="9">
        <f t="shared" si="340"/>
        <v>1016.301</v>
      </c>
      <c r="O628" s="9">
        <f t="shared" si="341"/>
        <v>1016.3</v>
      </c>
      <c r="P628" s="2">
        <f t="shared" si="339"/>
        <v>0</v>
      </c>
    </row>
    <row r="629" spans="1:17" s="4" customFormat="1" ht="18.75" customHeight="1" x14ac:dyDescent="0.3">
      <c r="A629" s="7">
        <v>3110</v>
      </c>
      <c r="B629" s="38"/>
      <c r="C629" s="38"/>
      <c r="D629" s="5"/>
      <c r="E629" s="5"/>
      <c r="F629" s="5">
        <f t="shared" ref="F629:F633" si="350">SUM(G629:I629)</f>
        <v>1016.301</v>
      </c>
      <c r="G629" s="5"/>
      <c r="H629" s="5"/>
      <c r="I629" s="30">
        <v>1016.301</v>
      </c>
      <c r="J629" s="5">
        <f t="shared" ref="J629:J633" si="351">SUM(K629:M629)</f>
        <v>1016.3</v>
      </c>
      <c r="K629" s="30"/>
      <c r="L629" s="30"/>
      <c r="M629" s="30">
        <v>1016.3</v>
      </c>
      <c r="N629" s="5">
        <f t="shared" si="340"/>
        <v>1016.301</v>
      </c>
      <c r="O629" s="5">
        <f t="shared" si="341"/>
        <v>1016.3</v>
      </c>
      <c r="P629" s="2">
        <f t="shared" si="339"/>
        <v>0</v>
      </c>
    </row>
    <row r="630" spans="1:17" s="4" customFormat="1" ht="18.75" hidden="1" customHeight="1" x14ac:dyDescent="0.3">
      <c r="A630" s="7">
        <v>3122</v>
      </c>
      <c r="B630" s="38"/>
      <c r="C630" s="38"/>
      <c r="D630" s="5"/>
      <c r="E630" s="5"/>
      <c r="F630" s="5">
        <f t="shared" si="350"/>
        <v>0</v>
      </c>
      <c r="G630" s="5"/>
      <c r="H630" s="5"/>
      <c r="I630" s="30"/>
      <c r="J630" s="5">
        <f t="shared" si="351"/>
        <v>0</v>
      </c>
      <c r="K630" s="30"/>
      <c r="L630" s="30"/>
      <c r="M630" s="30"/>
      <c r="N630" s="5">
        <f t="shared" si="340"/>
        <v>0</v>
      </c>
      <c r="O630" s="5">
        <f t="shared" si="341"/>
        <v>0</v>
      </c>
      <c r="P630" s="2">
        <f t="shared" si="339"/>
        <v>0</v>
      </c>
    </row>
    <row r="631" spans="1:17" s="4" customFormat="1" ht="18.75" hidden="1" customHeight="1" x14ac:dyDescent="0.3">
      <c r="A631" s="7">
        <v>3132</v>
      </c>
      <c r="B631" s="38"/>
      <c r="C631" s="38"/>
      <c r="D631" s="5"/>
      <c r="E631" s="5"/>
      <c r="F631" s="5">
        <f t="shared" si="350"/>
        <v>0</v>
      </c>
      <c r="G631" s="5"/>
      <c r="H631" s="5"/>
      <c r="I631" s="30"/>
      <c r="J631" s="5">
        <f t="shared" si="351"/>
        <v>0</v>
      </c>
      <c r="K631" s="30"/>
      <c r="L631" s="30"/>
      <c r="M631" s="30"/>
      <c r="N631" s="5">
        <f t="shared" si="340"/>
        <v>0</v>
      </c>
      <c r="O631" s="5">
        <f t="shared" si="341"/>
        <v>0</v>
      </c>
      <c r="P631" s="2">
        <f t="shared" si="339"/>
        <v>0</v>
      </c>
    </row>
    <row r="632" spans="1:17" s="4" customFormat="1" ht="18.75" hidden="1" customHeight="1" x14ac:dyDescent="0.3">
      <c r="A632" s="7">
        <v>3142</v>
      </c>
      <c r="B632" s="38"/>
      <c r="C632" s="38"/>
      <c r="D632" s="8"/>
      <c r="E632" s="8"/>
      <c r="F632" s="5">
        <f t="shared" si="350"/>
        <v>0</v>
      </c>
      <c r="G632" s="8"/>
      <c r="H632" s="8"/>
      <c r="I632" s="31"/>
      <c r="J632" s="5">
        <f t="shared" si="351"/>
        <v>0</v>
      </c>
      <c r="K632" s="31"/>
      <c r="L632" s="31"/>
      <c r="M632" s="31"/>
      <c r="N632" s="5">
        <f t="shared" si="340"/>
        <v>0</v>
      </c>
      <c r="O632" s="5">
        <f t="shared" si="341"/>
        <v>0</v>
      </c>
      <c r="P632" s="2">
        <f t="shared" si="339"/>
        <v>0</v>
      </c>
    </row>
    <row r="633" spans="1:17" s="4" customFormat="1" ht="18.75" hidden="1" customHeight="1" x14ac:dyDescent="0.3">
      <c r="A633" s="7"/>
      <c r="B633" s="38"/>
      <c r="C633" s="38"/>
      <c r="D633" s="8"/>
      <c r="E633" s="8"/>
      <c r="F633" s="5">
        <f t="shared" si="350"/>
        <v>0</v>
      </c>
      <c r="G633" s="8"/>
      <c r="H633" s="8"/>
      <c r="I633" s="31"/>
      <c r="J633" s="5">
        <f t="shared" si="351"/>
        <v>0</v>
      </c>
      <c r="K633" s="31"/>
      <c r="L633" s="31"/>
      <c r="M633" s="31"/>
      <c r="N633" s="5">
        <f t="shared" si="340"/>
        <v>0</v>
      </c>
      <c r="O633" s="5">
        <f t="shared" si="341"/>
        <v>0</v>
      </c>
      <c r="P633" s="2">
        <f t="shared" si="339"/>
        <v>0</v>
      </c>
    </row>
    <row r="634" spans="1:17" s="32" customFormat="1" ht="94.7" customHeight="1" x14ac:dyDescent="0.3">
      <c r="A634" s="15" t="s">
        <v>94</v>
      </c>
      <c r="B634" s="15" t="s">
        <v>23</v>
      </c>
      <c r="C634" s="16" t="s">
        <v>96</v>
      </c>
      <c r="D634" s="13">
        <f t="shared" ref="D634:M634" si="352">D635+D654</f>
        <v>7827.5869999999995</v>
      </c>
      <c r="E634" s="13">
        <f t="shared" si="352"/>
        <v>7800.1219799999999</v>
      </c>
      <c r="F634" s="13">
        <f t="shared" si="352"/>
        <v>2371.31</v>
      </c>
      <c r="G634" s="13">
        <f t="shared" si="352"/>
        <v>0</v>
      </c>
      <c r="H634" s="13">
        <f t="shared" si="352"/>
        <v>0</v>
      </c>
      <c r="I634" s="13">
        <f t="shared" si="352"/>
        <v>2371.31</v>
      </c>
      <c r="J634" s="13">
        <f t="shared" si="352"/>
        <v>2371.31</v>
      </c>
      <c r="K634" s="13">
        <f t="shared" si="352"/>
        <v>0</v>
      </c>
      <c r="L634" s="13">
        <f t="shared" si="352"/>
        <v>0</v>
      </c>
      <c r="M634" s="13">
        <f t="shared" si="352"/>
        <v>2371.31</v>
      </c>
      <c r="N634" s="13">
        <f t="shared" si="340"/>
        <v>10198.896999999999</v>
      </c>
      <c r="O634" s="13">
        <f t="shared" si="341"/>
        <v>10171.431979999999</v>
      </c>
      <c r="P634" s="32">
        <f t="shared" si="339"/>
        <v>7.8001219800000001</v>
      </c>
    </row>
    <row r="635" spans="1:17" ht="18.75" customHeight="1" x14ac:dyDescent="0.3">
      <c r="A635" s="22" t="s">
        <v>8</v>
      </c>
      <c r="B635" s="38"/>
      <c r="C635" s="38"/>
      <c r="D635" s="9">
        <f t="shared" ref="D635:M635" si="353">SUM(D636:D653)</f>
        <v>7827.5869999999995</v>
      </c>
      <c r="E635" s="9">
        <f t="shared" si="353"/>
        <v>7800.1219799999999</v>
      </c>
      <c r="F635" s="9">
        <f t="shared" si="353"/>
        <v>0</v>
      </c>
      <c r="G635" s="9">
        <f t="shared" si="353"/>
        <v>0</v>
      </c>
      <c r="H635" s="9">
        <f t="shared" si="353"/>
        <v>0</v>
      </c>
      <c r="I635" s="29">
        <f t="shared" si="353"/>
        <v>0</v>
      </c>
      <c r="J635" s="9">
        <f t="shared" si="353"/>
        <v>0</v>
      </c>
      <c r="K635" s="29">
        <f t="shared" si="353"/>
        <v>0</v>
      </c>
      <c r="L635" s="29">
        <f t="shared" si="353"/>
        <v>0</v>
      </c>
      <c r="M635" s="29">
        <f t="shared" si="353"/>
        <v>0</v>
      </c>
      <c r="N635" s="9">
        <f t="shared" si="340"/>
        <v>7827.5869999999995</v>
      </c>
      <c r="O635" s="9">
        <f t="shared" si="341"/>
        <v>7800.1219799999999</v>
      </c>
      <c r="P635" s="2">
        <f t="shared" si="339"/>
        <v>7.8001219800000001</v>
      </c>
    </row>
    <row r="636" spans="1:17" ht="18.75" customHeight="1" x14ac:dyDescent="0.3">
      <c r="A636" s="7">
        <v>2111</v>
      </c>
      <c r="B636" s="38"/>
      <c r="C636" s="38"/>
      <c r="D636" s="5">
        <v>67.805000000000007</v>
      </c>
      <c r="E636" s="5">
        <v>67.608999999999995</v>
      </c>
      <c r="F636" s="5">
        <f>SUM(G636:I636)</f>
        <v>0</v>
      </c>
      <c r="G636" s="5"/>
      <c r="H636" s="5"/>
      <c r="I636" s="30"/>
      <c r="J636" s="5">
        <f>SUM(K636:M636)</f>
        <v>0</v>
      </c>
      <c r="K636" s="30"/>
      <c r="L636" s="30"/>
      <c r="M636" s="30"/>
      <c r="N636" s="5">
        <f t="shared" si="340"/>
        <v>67.805000000000007</v>
      </c>
      <c r="O636" s="5">
        <f t="shared" si="341"/>
        <v>67.608999999999995</v>
      </c>
      <c r="P636" s="2">
        <f t="shared" si="339"/>
        <v>6.7608999999999989E-2</v>
      </c>
    </row>
    <row r="637" spans="1:17" ht="18.75" customHeight="1" x14ac:dyDescent="0.3">
      <c r="A637" s="7">
        <v>2120</v>
      </c>
      <c r="B637" s="38"/>
      <c r="C637" s="38"/>
      <c r="D637" s="5">
        <v>14.917999999999999</v>
      </c>
      <c r="E637" s="5">
        <v>14.873980000000008</v>
      </c>
      <c r="F637" s="5">
        <f t="shared" ref="F637:F653" si="354">SUM(G637:I637)</f>
        <v>0</v>
      </c>
      <c r="G637" s="5"/>
      <c r="H637" s="5"/>
      <c r="I637" s="30"/>
      <c r="J637" s="5">
        <f t="shared" ref="J637:J653" si="355">SUM(K637:M637)</f>
        <v>0</v>
      </c>
      <c r="K637" s="30"/>
      <c r="L637" s="30"/>
      <c r="M637" s="30"/>
      <c r="N637" s="5">
        <f t="shared" si="340"/>
        <v>14.917999999999999</v>
      </c>
      <c r="O637" s="5">
        <f t="shared" si="341"/>
        <v>14.873980000000008</v>
      </c>
      <c r="P637" s="2">
        <f t="shared" si="339"/>
        <v>1.4873980000000009E-2</v>
      </c>
    </row>
    <row r="638" spans="1:17" ht="18.75" customHeight="1" x14ac:dyDescent="0.3">
      <c r="A638" s="7">
        <v>2210</v>
      </c>
      <c r="B638" s="38"/>
      <c r="C638" s="38"/>
      <c r="D638" s="5">
        <v>5815.6869999999999</v>
      </c>
      <c r="E638" s="5">
        <v>5815.6869999999999</v>
      </c>
      <c r="F638" s="5">
        <f t="shared" si="354"/>
        <v>0</v>
      </c>
      <c r="G638" s="5"/>
      <c r="H638" s="5"/>
      <c r="I638" s="30"/>
      <c r="J638" s="5">
        <f t="shared" si="355"/>
        <v>0</v>
      </c>
      <c r="K638" s="30"/>
      <c r="L638" s="30"/>
      <c r="M638" s="30"/>
      <c r="N638" s="5">
        <f t="shared" si="340"/>
        <v>5815.6869999999999</v>
      </c>
      <c r="O638" s="5">
        <f t="shared" si="341"/>
        <v>5815.6869999999999</v>
      </c>
      <c r="P638" s="2">
        <f t="shared" si="339"/>
        <v>5.8156869999999996</v>
      </c>
    </row>
    <row r="639" spans="1:17" ht="18.75" hidden="1" customHeight="1" x14ac:dyDescent="0.3">
      <c r="A639" s="7">
        <v>2220</v>
      </c>
      <c r="B639" s="38"/>
      <c r="C639" s="38"/>
      <c r="D639" s="5"/>
      <c r="E639" s="5"/>
      <c r="F639" s="5">
        <f t="shared" si="354"/>
        <v>0</v>
      </c>
      <c r="G639" s="5"/>
      <c r="H639" s="5"/>
      <c r="I639" s="30"/>
      <c r="J639" s="5">
        <f t="shared" si="355"/>
        <v>0</v>
      </c>
      <c r="K639" s="30"/>
      <c r="L639" s="30"/>
      <c r="M639" s="30"/>
      <c r="N639" s="5">
        <f t="shared" si="340"/>
        <v>0</v>
      </c>
      <c r="O639" s="5">
        <f t="shared" si="341"/>
        <v>0</v>
      </c>
      <c r="P639" s="2">
        <f t="shared" si="339"/>
        <v>0</v>
      </c>
    </row>
    <row r="640" spans="1:17" ht="18.75" hidden="1" customHeight="1" x14ac:dyDescent="0.3">
      <c r="A640" s="7">
        <v>2230</v>
      </c>
      <c r="B640" s="38"/>
      <c r="C640" s="38"/>
      <c r="D640" s="5"/>
      <c r="E640" s="5"/>
      <c r="F640" s="5">
        <f t="shared" si="354"/>
        <v>0</v>
      </c>
      <c r="G640" s="5"/>
      <c r="H640" s="5"/>
      <c r="I640" s="30"/>
      <c r="J640" s="5">
        <f t="shared" si="355"/>
        <v>0</v>
      </c>
      <c r="K640" s="30"/>
      <c r="L640" s="30"/>
      <c r="M640" s="30"/>
      <c r="N640" s="5">
        <f t="shared" si="340"/>
        <v>0</v>
      </c>
      <c r="O640" s="5">
        <f t="shared" si="341"/>
        <v>0</v>
      </c>
      <c r="P640" s="2">
        <f t="shared" si="339"/>
        <v>0</v>
      </c>
    </row>
    <row r="641" spans="1:17" ht="18.75" hidden="1" customHeight="1" x14ac:dyDescent="0.3">
      <c r="A641" s="7">
        <v>2240</v>
      </c>
      <c r="B641" s="38"/>
      <c r="C641" s="38"/>
      <c r="D641" s="5"/>
      <c r="E641" s="5"/>
      <c r="F641" s="5">
        <f t="shared" si="354"/>
        <v>0</v>
      </c>
      <c r="G641" s="5"/>
      <c r="H641" s="5"/>
      <c r="I641" s="30"/>
      <c r="J641" s="5">
        <f t="shared" si="355"/>
        <v>0</v>
      </c>
      <c r="K641" s="30"/>
      <c r="L641" s="30"/>
      <c r="M641" s="30"/>
      <c r="N641" s="5">
        <f t="shared" si="340"/>
        <v>0</v>
      </c>
      <c r="O641" s="5">
        <f t="shared" si="341"/>
        <v>0</v>
      </c>
      <c r="P641" s="2">
        <f t="shared" si="339"/>
        <v>0</v>
      </c>
    </row>
    <row r="642" spans="1:17" ht="18.75" hidden="1" customHeight="1" x14ac:dyDescent="0.3">
      <c r="A642" s="7">
        <v>2250</v>
      </c>
      <c r="B642" s="38"/>
      <c r="C642" s="38"/>
      <c r="D642" s="5"/>
      <c r="E642" s="5"/>
      <c r="F642" s="5">
        <f t="shared" si="354"/>
        <v>0</v>
      </c>
      <c r="G642" s="5"/>
      <c r="H642" s="5"/>
      <c r="I642" s="30"/>
      <c r="J642" s="5">
        <f t="shared" si="355"/>
        <v>0</v>
      </c>
      <c r="K642" s="30"/>
      <c r="L642" s="30"/>
      <c r="M642" s="30"/>
      <c r="N642" s="5">
        <f t="shared" si="340"/>
        <v>0</v>
      </c>
      <c r="O642" s="5">
        <f t="shared" si="341"/>
        <v>0</v>
      </c>
      <c r="P642" s="2">
        <f t="shared" si="339"/>
        <v>0</v>
      </c>
    </row>
    <row r="643" spans="1:17" ht="18.75" hidden="1" customHeight="1" x14ac:dyDescent="0.3">
      <c r="A643" s="7">
        <v>2271</v>
      </c>
      <c r="B643" s="38"/>
      <c r="C643" s="38"/>
      <c r="D643" s="5"/>
      <c r="E643" s="5"/>
      <c r="F643" s="5">
        <f t="shared" si="354"/>
        <v>0</v>
      </c>
      <c r="G643" s="5"/>
      <c r="H643" s="5"/>
      <c r="I643" s="30"/>
      <c r="J643" s="5">
        <f t="shared" si="355"/>
        <v>0</v>
      </c>
      <c r="K643" s="30"/>
      <c r="L643" s="30"/>
      <c r="M643" s="30"/>
      <c r="N643" s="5">
        <f t="shared" si="340"/>
        <v>0</v>
      </c>
      <c r="O643" s="5">
        <f t="shared" si="341"/>
        <v>0</v>
      </c>
      <c r="P643" s="2">
        <f t="shared" si="339"/>
        <v>0</v>
      </c>
    </row>
    <row r="644" spans="1:17" ht="18.75" hidden="1" customHeight="1" x14ac:dyDescent="0.3">
      <c r="A644" s="7">
        <v>2272</v>
      </c>
      <c r="B644" s="38"/>
      <c r="C644" s="38"/>
      <c r="D644" s="5"/>
      <c r="E644" s="5"/>
      <c r="F644" s="5">
        <f t="shared" si="354"/>
        <v>0</v>
      </c>
      <c r="G644" s="5"/>
      <c r="H644" s="5"/>
      <c r="I644" s="30"/>
      <c r="J644" s="5">
        <f t="shared" si="355"/>
        <v>0</v>
      </c>
      <c r="K644" s="30"/>
      <c r="L644" s="30"/>
      <c r="M644" s="30"/>
      <c r="N644" s="5">
        <f t="shared" si="340"/>
        <v>0</v>
      </c>
      <c r="O644" s="5">
        <f t="shared" si="341"/>
        <v>0</v>
      </c>
      <c r="P644" s="2">
        <f t="shared" si="339"/>
        <v>0</v>
      </c>
    </row>
    <row r="645" spans="1:17" ht="18.75" hidden="1" customHeight="1" x14ac:dyDescent="0.3">
      <c r="A645" s="7">
        <v>2273</v>
      </c>
      <c r="B645" s="38"/>
      <c r="C645" s="38"/>
      <c r="D645" s="5"/>
      <c r="E645" s="5"/>
      <c r="F645" s="5">
        <f t="shared" si="354"/>
        <v>0</v>
      </c>
      <c r="G645" s="5"/>
      <c r="H645" s="5"/>
      <c r="I645" s="30"/>
      <c r="J645" s="5">
        <f t="shared" si="355"/>
        <v>0</v>
      </c>
      <c r="K645" s="30"/>
      <c r="L645" s="30"/>
      <c r="M645" s="30"/>
      <c r="N645" s="5">
        <f t="shared" si="340"/>
        <v>0</v>
      </c>
      <c r="O645" s="5">
        <f t="shared" si="341"/>
        <v>0</v>
      </c>
      <c r="P645" s="2">
        <f t="shared" si="339"/>
        <v>0</v>
      </c>
    </row>
    <row r="646" spans="1:17" ht="18.75" hidden="1" customHeight="1" x14ac:dyDescent="0.3">
      <c r="A646" s="7">
        <v>2274</v>
      </c>
      <c r="B646" s="38"/>
      <c r="C646" s="38"/>
      <c r="D646" s="5"/>
      <c r="E646" s="5"/>
      <c r="F646" s="5">
        <f t="shared" si="354"/>
        <v>0</v>
      </c>
      <c r="G646" s="5"/>
      <c r="H646" s="5"/>
      <c r="I646" s="30"/>
      <c r="J646" s="5">
        <f t="shared" si="355"/>
        <v>0</v>
      </c>
      <c r="K646" s="30"/>
      <c r="L646" s="30"/>
      <c r="M646" s="30"/>
      <c r="N646" s="5">
        <f t="shared" si="340"/>
        <v>0</v>
      </c>
      <c r="O646" s="5">
        <f t="shared" si="341"/>
        <v>0</v>
      </c>
      <c r="P646" s="2">
        <f t="shared" si="339"/>
        <v>0</v>
      </c>
    </row>
    <row r="647" spans="1:17" ht="18.75" hidden="1" customHeight="1" x14ac:dyDescent="0.3">
      <c r="A647" s="7">
        <v>2275</v>
      </c>
      <c r="B647" s="38"/>
      <c r="C647" s="38"/>
      <c r="D647" s="5"/>
      <c r="E647" s="5"/>
      <c r="F647" s="5">
        <f t="shared" si="354"/>
        <v>0</v>
      </c>
      <c r="G647" s="5"/>
      <c r="H647" s="5"/>
      <c r="I647" s="30"/>
      <c r="J647" s="5">
        <f t="shared" si="355"/>
        <v>0</v>
      </c>
      <c r="K647" s="30"/>
      <c r="L647" s="30"/>
      <c r="M647" s="30"/>
      <c r="N647" s="5">
        <f t="shared" si="340"/>
        <v>0</v>
      </c>
      <c r="O647" s="5">
        <f t="shared" si="341"/>
        <v>0</v>
      </c>
      <c r="P647" s="2">
        <f t="shared" si="339"/>
        <v>0</v>
      </c>
    </row>
    <row r="648" spans="1:17" ht="18.75" hidden="1" customHeight="1" x14ac:dyDescent="0.3">
      <c r="A648" s="7">
        <v>2276</v>
      </c>
      <c r="B648" s="38"/>
      <c r="C648" s="38"/>
      <c r="D648" s="5"/>
      <c r="E648" s="5"/>
      <c r="F648" s="5">
        <f t="shared" si="354"/>
        <v>0</v>
      </c>
      <c r="G648" s="5"/>
      <c r="H648" s="5"/>
      <c r="I648" s="30"/>
      <c r="J648" s="5">
        <f t="shared" si="355"/>
        <v>0</v>
      </c>
      <c r="K648" s="30"/>
      <c r="L648" s="30"/>
      <c r="M648" s="30"/>
      <c r="N648" s="5">
        <f t="shared" si="340"/>
        <v>0</v>
      </c>
      <c r="O648" s="5">
        <f t="shared" si="341"/>
        <v>0</v>
      </c>
      <c r="P648" s="2">
        <f t="shared" si="339"/>
        <v>0</v>
      </c>
    </row>
    <row r="649" spans="1:17" ht="18.75" customHeight="1" x14ac:dyDescent="0.3">
      <c r="A649" s="7">
        <v>2282</v>
      </c>
      <c r="B649" s="38"/>
      <c r="C649" s="38"/>
      <c r="D649" s="5">
        <v>1929.1769999999999</v>
      </c>
      <c r="E649" s="5">
        <v>1901.952</v>
      </c>
      <c r="F649" s="5">
        <f t="shared" si="354"/>
        <v>0</v>
      </c>
      <c r="G649" s="5"/>
      <c r="H649" s="5"/>
      <c r="I649" s="30"/>
      <c r="J649" s="5">
        <f t="shared" si="355"/>
        <v>0</v>
      </c>
      <c r="K649" s="30"/>
      <c r="L649" s="30"/>
      <c r="M649" s="30"/>
      <c r="N649" s="5">
        <f t="shared" si="340"/>
        <v>1929.1769999999999</v>
      </c>
      <c r="O649" s="5">
        <f t="shared" si="341"/>
        <v>1901.952</v>
      </c>
      <c r="P649" s="2">
        <f t="shared" si="339"/>
        <v>1.9019520000000001</v>
      </c>
    </row>
    <row r="650" spans="1:17" ht="18.75" hidden="1" customHeight="1" x14ac:dyDescent="0.3">
      <c r="A650" s="7">
        <v>2610</v>
      </c>
      <c r="B650" s="38"/>
      <c r="C650" s="38"/>
      <c r="D650" s="5"/>
      <c r="E650" s="5"/>
      <c r="F650" s="5">
        <f t="shared" si="354"/>
        <v>0</v>
      </c>
      <c r="G650" s="5"/>
      <c r="H650" s="5"/>
      <c r="I650" s="30"/>
      <c r="J650" s="5">
        <f t="shared" si="355"/>
        <v>0</v>
      </c>
      <c r="K650" s="30"/>
      <c r="L650" s="30"/>
      <c r="M650" s="30"/>
      <c r="N650" s="5">
        <f t="shared" si="340"/>
        <v>0</v>
      </c>
      <c r="O650" s="5">
        <f t="shared" si="341"/>
        <v>0</v>
      </c>
      <c r="P650" s="2">
        <f t="shared" ref="P650:P711" si="356">E650/1000</f>
        <v>0</v>
      </c>
    </row>
    <row r="651" spans="1:17" ht="18.75" hidden="1" customHeight="1" x14ac:dyDescent="0.3">
      <c r="A651" s="7">
        <v>2720</v>
      </c>
      <c r="B651" s="38"/>
      <c r="C651" s="38"/>
      <c r="D651" s="5"/>
      <c r="E651" s="5"/>
      <c r="F651" s="5">
        <f t="shared" si="354"/>
        <v>0</v>
      </c>
      <c r="G651" s="5"/>
      <c r="H651" s="5"/>
      <c r="I651" s="30"/>
      <c r="J651" s="5">
        <f t="shared" si="355"/>
        <v>0</v>
      </c>
      <c r="K651" s="30"/>
      <c r="L651" s="30"/>
      <c r="M651" s="30"/>
      <c r="N651" s="5">
        <f t="shared" si="340"/>
        <v>0</v>
      </c>
      <c r="O651" s="5">
        <f t="shared" si="341"/>
        <v>0</v>
      </c>
      <c r="P651" s="2">
        <f t="shared" si="356"/>
        <v>0</v>
      </c>
    </row>
    <row r="652" spans="1:17" ht="18.75" hidden="1" customHeight="1" x14ac:dyDescent="0.3">
      <c r="A652" s="7">
        <v>2730</v>
      </c>
      <c r="B652" s="38"/>
      <c r="C652" s="38"/>
      <c r="D652" s="5"/>
      <c r="E652" s="5"/>
      <c r="F652" s="5">
        <f t="shared" si="354"/>
        <v>0</v>
      </c>
      <c r="G652" s="5"/>
      <c r="H652" s="5"/>
      <c r="I652" s="30"/>
      <c r="J652" s="5">
        <f t="shared" si="355"/>
        <v>0</v>
      </c>
      <c r="K652" s="30"/>
      <c r="L652" s="30"/>
      <c r="M652" s="30"/>
      <c r="N652" s="5">
        <f t="shared" si="340"/>
        <v>0</v>
      </c>
      <c r="O652" s="5">
        <f t="shared" si="341"/>
        <v>0</v>
      </c>
      <c r="P652" s="2">
        <f t="shared" si="356"/>
        <v>0</v>
      </c>
    </row>
    <row r="653" spans="1:17" ht="18.75" hidden="1" customHeight="1" x14ac:dyDescent="0.3">
      <c r="A653" s="7">
        <v>2800</v>
      </c>
      <c r="B653" s="38"/>
      <c r="C653" s="38"/>
      <c r="D653" s="5"/>
      <c r="E653" s="5"/>
      <c r="F653" s="5">
        <f t="shared" si="354"/>
        <v>0</v>
      </c>
      <c r="G653" s="5"/>
      <c r="H653" s="5"/>
      <c r="I653" s="30"/>
      <c r="J653" s="5">
        <f t="shared" si="355"/>
        <v>0</v>
      </c>
      <c r="K653" s="30"/>
      <c r="L653" s="30"/>
      <c r="M653" s="30"/>
      <c r="N653" s="5">
        <f t="shared" si="340"/>
        <v>0</v>
      </c>
      <c r="O653" s="5">
        <f t="shared" si="341"/>
        <v>0</v>
      </c>
      <c r="P653" s="2">
        <f t="shared" si="356"/>
        <v>0</v>
      </c>
      <c r="Q653" s="19"/>
    </row>
    <row r="654" spans="1:17" ht="18.75" customHeight="1" x14ac:dyDescent="0.3">
      <c r="A654" s="22" t="s">
        <v>9</v>
      </c>
      <c r="B654" s="38"/>
      <c r="C654" s="38"/>
      <c r="D654" s="9">
        <f t="shared" ref="D654:M654" si="357">SUM(D655:D659)</f>
        <v>0</v>
      </c>
      <c r="E654" s="9">
        <f t="shared" si="357"/>
        <v>0</v>
      </c>
      <c r="F654" s="9">
        <f t="shared" si="357"/>
        <v>2371.31</v>
      </c>
      <c r="G654" s="9">
        <f t="shared" si="357"/>
        <v>0</v>
      </c>
      <c r="H654" s="9">
        <f t="shared" si="357"/>
        <v>0</v>
      </c>
      <c r="I654" s="29">
        <f t="shared" si="357"/>
        <v>2371.31</v>
      </c>
      <c r="J654" s="9">
        <f t="shared" si="357"/>
        <v>2371.31</v>
      </c>
      <c r="K654" s="29">
        <f t="shared" si="357"/>
        <v>0</v>
      </c>
      <c r="L654" s="29">
        <f t="shared" si="357"/>
        <v>0</v>
      </c>
      <c r="M654" s="29">
        <f t="shared" si="357"/>
        <v>2371.31</v>
      </c>
      <c r="N654" s="9">
        <f t="shared" si="340"/>
        <v>2371.31</v>
      </c>
      <c r="O654" s="9">
        <f t="shared" si="341"/>
        <v>2371.31</v>
      </c>
      <c r="P654" s="2">
        <f t="shared" si="356"/>
        <v>0</v>
      </c>
    </row>
    <row r="655" spans="1:17" s="4" customFormat="1" ht="18.75" customHeight="1" x14ac:dyDescent="0.3">
      <c r="A655" s="7">
        <v>3110</v>
      </c>
      <c r="B655" s="38"/>
      <c r="C655" s="38"/>
      <c r="D655" s="5"/>
      <c r="E655" s="5"/>
      <c r="F655" s="5">
        <f t="shared" ref="F655:F659" si="358">SUM(G655:I655)</f>
        <v>2371.31</v>
      </c>
      <c r="G655" s="5"/>
      <c r="H655" s="5"/>
      <c r="I655" s="30">
        <v>2371.31</v>
      </c>
      <c r="J655" s="5">
        <f t="shared" ref="J655:J659" si="359">SUM(K655:M655)</f>
        <v>2371.31</v>
      </c>
      <c r="K655" s="30"/>
      <c r="L655" s="30"/>
      <c r="M655" s="30">
        <v>2371.31</v>
      </c>
      <c r="N655" s="5">
        <f t="shared" si="340"/>
        <v>2371.31</v>
      </c>
      <c r="O655" s="5">
        <f t="shared" si="341"/>
        <v>2371.31</v>
      </c>
      <c r="P655" s="2">
        <f t="shared" si="356"/>
        <v>0</v>
      </c>
    </row>
    <row r="656" spans="1:17" s="4" customFormat="1" ht="18.75" hidden="1" customHeight="1" x14ac:dyDescent="0.3">
      <c r="A656" s="7">
        <v>3122</v>
      </c>
      <c r="B656" s="38"/>
      <c r="C656" s="38"/>
      <c r="D656" s="5"/>
      <c r="E656" s="5"/>
      <c r="F656" s="5">
        <f t="shared" si="358"/>
        <v>0</v>
      </c>
      <c r="G656" s="5"/>
      <c r="H656" s="5"/>
      <c r="I656" s="30"/>
      <c r="J656" s="5">
        <f t="shared" si="359"/>
        <v>0</v>
      </c>
      <c r="K656" s="30"/>
      <c r="L656" s="30"/>
      <c r="M656" s="30"/>
      <c r="N656" s="5">
        <f t="shared" si="340"/>
        <v>0</v>
      </c>
      <c r="O656" s="5">
        <f t="shared" si="341"/>
        <v>0</v>
      </c>
      <c r="P656" s="2">
        <f t="shared" si="356"/>
        <v>0</v>
      </c>
    </row>
    <row r="657" spans="1:16" s="4" customFormat="1" ht="18.75" hidden="1" customHeight="1" x14ac:dyDescent="0.3">
      <c r="A657" s="7">
        <v>3132</v>
      </c>
      <c r="B657" s="38"/>
      <c r="C657" s="38"/>
      <c r="D657" s="5"/>
      <c r="E657" s="5"/>
      <c r="F657" s="5">
        <f t="shared" si="358"/>
        <v>0</v>
      </c>
      <c r="G657" s="5"/>
      <c r="H657" s="5"/>
      <c r="I657" s="30"/>
      <c r="J657" s="5">
        <f t="shared" si="359"/>
        <v>0</v>
      </c>
      <c r="K657" s="30"/>
      <c r="L657" s="30"/>
      <c r="M657" s="30"/>
      <c r="N657" s="5">
        <f t="shared" si="340"/>
        <v>0</v>
      </c>
      <c r="O657" s="5">
        <f t="shared" si="341"/>
        <v>0</v>
      </c>
      <c r="P657" s="2">
        <f t="shared" si="356"/>
        <v>0</v>
      </c>
    </row>
    <row r="658" spans="1:16" s="4" customFormat="1" ht="18.75" hidden="1" customHeight="1" x14ac:dyDescent="0.3">
      <c r="A658" s="7">
        <v>3142</v>
      </c>
      <c r="B658" s="38"/>
      <c r="C658" s="38"/>
      <c r="D658" s="8"/>
      <c r="E658" s="8"/>
      <c r="F658" s="5">
        <f t="shared" si="358"/>
        <v>0</v>
      </c>
      <c r="G658" s="8"/>
      <c r="H658" s="8"/>
      <c r="I658" s="31"/>
      <c r="J658" s="5">
        <f t="shared" si="359"/>
        <v>0</v>
      </c>
      <c r="K658" s="31"/>
      <c r="L658" s="31"/>
      <c r="M658" s="31"/>
      <c r="N658" s="5">
        <f t="shared" si="340"/>
        <v>0</v>
      </c>
      <c r="O658" s="5">
        <f t="shared" si="341"/>
        <v>0</v>
      </c>
      <c r="P658" s="2">
        <f t="shared" si="356"/>
        <v>0</v>
      </c>
    </row>
    <row r="659" spans="1:16" s="4" customFormat="1" ht="18.75" hidden="1" customHeight="1" x14ac:dyDescent="0.3">
      <c r="A659" s="7"/>
      <c r="B659" s="38"/>
      <c r="C659" s="38"/>
      <c r="D659" s="8"/>
      <c r="E659" s="8"/>
      <c r="F659" s="5">
        <f t="shared" si="358"/>
        <v>0</v>
      </c>
      <c r="G659" s="8"/>
      <c r="H659" s="8"/>
      <c r="I659" s="31"/>
      <c r="J659" s="5">
        <f t="shared" si="359"/>
        <v>0</v>
      </c>
      <c r="K659" s="31"/>
      <c r="L659" s="31"/>
      <c r="M659" s="31"/>
      <c r="N659" s="5">
        <f t="shared" si="340"/>
        <v>0</v>
      </c>
      <c r="O659" s="5">
        <f t="shared" si="341"/>
        <v>0</v>
      </c>
      <c r="P659" s="2">
        <f t="shared" si="356"/>
        <v>0</v>
      </c>
    </row>
    <row r="660" spans="1:16" s="32" customFormat="1" ht="83.25" customHeight="1" x14ac:dyDescent="0.3">
      <c r="A660" s="15" t="s">
        <v>97</v>
      </c>
      <c r="B660" s="15" t="s">
        <v>23</v>
      </c>
      <c r="C660" s="16" t="s">
        <v>98</v>
      </c>
      <c r="D660" s="13">
        <f t="shared" ref="D660:M660" si="360">D661+D680</f>
        <v>2720.2759999999998</v>
      </c>
      <c r="E660" s="13">
        <f t="shared" si="360"/>
        <v>1817.84466</v>
      </c>
      <c r="F660" s="13">
        <f t="shared" si="360"/>
        <v>1380.356</v>
      </c>
      <c r="G660" s="13">
        <f t="shared" si="360"/>
        <v>0</v>
      </c>
      <c r="H660" s="13">
        <f t="shared" si="360"/>
        <v>0</v>
      </c>
      <c r="I660" s="13">
        <f t="shared" si="360"/>
        <v>1380.356</v>
      </c>
      <c r="J660" s="13">
        <f t="shared" si="360"/>
        <v>1380.3409999999999</v>
      </c>
      <c r="K660" s="13">
        <f t="shared" si="360"/>
        <v>0</v>
      </c>
      <c r="L660" s="13">
        <f t="shared" si="360"/>
        <v>0</v>
      </c>
      <c r="M660" s="13">
        <f t="shared" si="360"/>
        <v>1380.3409999999999</v>
      </c>
      <c r="N660" s="13">
        <f t="shared" si="340"/>
        <v>4100.6319999999996</v>
      </c>
      <c r="O660" s="13">
        <f t="shared" si="341"/>
        <v>3198.1856600000001</v>
      </c>
      <c r="P660" s="32">
        <f t="shared" si="356"/>
        <v>1.81784466</v>
      </c>
    </row>
    <row r="661" spans="1:16" ht="18.75" customHeight="1" x14ac:dyDescent="0.3">
      <c r="A661" s="22" t="s">
        <v>8</v>
      </c>
      <c r="B661" s="38"/>
      <c r="C661" s="38"/>
      <c r="D661" s="9">
        <f t="shared" ref="D661:M661" si="361">SUM(D662:D679)</f>
        <v>2720.2759999999998</v>
      </c>
      <c r="E661" s="9">
        <f t="shared" si="361"/>
        <v>1817.84466</v>
      </c>
      <c r="F661" s="9">
        <f t="shared" si="361"/>
        <v>0</v>
      </c>
      <c r="G661" s="9">
        <f t="shared" si="361"/>
        <v>0</v>
      </c>
      <c r="H661" s="9">
        <f t="shared" si="361"/>
        <v>0</v>
      </c>
      <c r="I661" s="29">
        <f t="shared" si="361"/>
        <v>0</v>
      </c>
      <c r="J661" s="9">
        <f t="shared" si="361"/>
        <v>0</v>
      </c>
      <c r="K661" s="29">
        <f t="shared" si="361"/>
        <v>0</v>
      </c>
      <c r="L661" s="29">
        <f t="shared" si="361"/>
        <v>0</v>
      </c>
      <c r="M661" s="29">
        <f t="shared" si="361"/>
        <v>0</v>
      </c>
      <c r="N661" s="9">
        <f t="shared" si="340"/>
        <v>2720.2759999999998</v>
      </c>
      <c r="O661" s="9">
        <f t="shared" si="341"/>
        <v>1817.84466</v>
      </c>
      <c r="P661" s="2">
        <f t="shared" si="356"/>
        <v>1.81784466</v>
      </c>
    </row>
    <row r="662" spans="1:16" ht="18.75" customHeight="1" x14ac:dyDescent="0.3">
      <c r="A662" s="7">
        <v>2111</v>
      </c>
      <c r="B662" s="38"/>
      <c r="C662" s="38"/>
      <c r="D662" s="5">
        <v>2184.7649999999999</v>
      </c>
      <c r="E662" s="5">
        <v>1446.9695699999997</v>
      </c>
      <c r="F662" s="5">
        <f>SUM(G662:I662)</f>
        <v>0</v>
      </c>
      <c r="G662" s="5"/>
      <c r="H662" s="5"/>
      <c r="I662" s="30"/>
      <c r="J662" s="5">
        <f>SUM(K662:M662)</f>
        <v>0</v>
      </c>
      <c r="K662" s="30"/>
      <c r="L662" s="30"/>
      <c r="M662" s="30"/>
      <c r="N662" s="5">
        <f t="shared" si="340"/>
        <v>2184.7649999999999</v>
      </c>
      <c r="O662" s="5">
        <f t="shared" si="341"/>
        <v>1446.9695699999997</v>
      </c>
      <c r="P662" s="2">
        <f t="shared" si="356"/>
        <v>1.4469695699999998</v>
      </c>
    </row>
    <row r="663" spans="1:16" ht="18.75" customHeight="1" x14ac:dyDescent="0.3">
      <c r="A663" s="7">
        <v>2120</v>
      </c>
      <c r="B663" s="38"/>
      <c r="C663" s="38"/>
      <c r="D663" s="5">
        <v>480.64699999999999</v>
      </c>
      <c r="E663" s="5">
        <v>316.01309000000015</v>
      </c>
      <c r="F663" s="5">
        <f t="shared" ref="F663:F679" si="362">SUM(G663:I663)</f>
        <v>0</v>
      </c>
      <c r="G663" s="5"/>
      <c r="H663" s="5"/>
      <c r="I663" s="30"/>
      <c r="J663" s="5">
        <f t="shared" ref="J663:J679" si="363">SUM(K663:M663)</f>
        <v>0</v>
      </c>
      <c r="K663" s="30"/>
      <c r="L663" s="30"/>
      <c r="M663" s="30"/>
      <c r="N663" s="5">
        <f t="shared" si="340"/>
        <v>480.64699999999999</v>
      </c>
      <c r="O663" s="5">
        <f t="shared" si="341"/>
        <v>316.01309000000015</v>
      </c>
      <c r="P663" s="2">
        <f t="shared" si="356"/>
        <v>0.31601309000000016</v>
      </c>
    </row>
    <row r="664" spans="1:16" ht="18.75" customHeight="1" x14ac:dyDescent="0.3">
      <c r="A664" s="7">
        <v>2210</v>
      </c>
      <c r="B664" s="38"/>
      <c r="C664" s="38"/>
      <c r="D664" s="5">
        <v>54.863999999999997</v>
      </c>
      <c r="E664" s="5">
        <v>54.862000000000002</v>
      </c>
      <c r="F664" s="5">
        <f t="shared" si="362"/>
        <v>0</v>
      </c>
      <c r="G664" s="5"/>
      <c r="H664" s="5"/>
      <c r="I664" s="30"/>
      <c r="J664" s="5">
        <f t="shared" si="363"/>
        <v>0</v>
      </c>
      <c r="K664" s="30"/>
      <c r="L664" s="30"/>
      <c r="M664" s="30"/>
      <c r="N664" s="5">
        <f t="shared" ref="N664:N727" si="364">D664+F664</f>
        <v>54.863999999999997</v>
      </c>
      <c r="O664" s="5">
        <f t="shared" ref="O664:O727" si="365">E664+J664</f>
        <v>54.862000000000002</v>
      </c>
      <c r="P664" s="2">
        <f t="shared" si="356"/>
        <v>5.4862000000000001E-2</v>
      </c>
    </row>
    <row r="665" spans="1:16" ht="18.75" hidden="1" customHeight="1" x14ac:dyDescent="0.3">
      <c r="A665" s="7">
        <v>2220</v>
      </c>
      <c r="B665" s="38"/>
      <c r="C665" s="38"/>
      <c r="D665" s="5"/>
      <c r="E665" s="5"/>
      <c r="F665" s="5">
        <f t="shared" si="362"/>
        <v>0</v>
      </c>
      <c r="G665" s="5"/>
      <c r="H665" s="5"/>
      <c r="I665" s="30"/>
      <c r="J665" s="5">
        <f t="shared" si="363"/>
        <v>0</v>
      </c>
      <c r="K665" s="30"/>
      <c r="L665" s="30"/>
      <c r="M665" s="30"/>
      <c r="N665" s="5">
        <f t="shared" si="364"/>
        <v>0</v>
      </c>
      <c r="O665" s="5">
        <f t="shared" si="365"/>
        <v>0</v>
      </c>
      <c r="P665" s="2">
        <f t="shared" si="356"/>
        <v>0</v>
      </c>
    </row>
    <row r="666" spans="1:16" ht="18.75" hidden="1" customHeight="1" x14ac:dyDescent="0.3">
      <c r="A666" s="7">
        <v>2230</v>
      </c>
      <c r="B666" s="38"/>
      <c r="C666" s="38"/>
      <c r="D666" s="5"/>
      <c r="E666" s="5"/>
      <c r="F666" s="5">
        <f t="shared" si="362"/>
        <v>0</v>
      </c>
      <c r="G666" s="5"/>
      <c r="H666" s="5"/>
      <c r="I666" s="30"/>
      <c r="J666" s="5">
        <f t="shared" si="363"/>
        <v>0</v>
      </c>
      <c r="K666" s="30"/>
      <c r="L666" s="30"/>
      <c r="M666" s="30"/>
      <c r="N666" s="5">
        <f t="shared" si="364"/>
        <v>0</v>
      </c>
      <c r="O666" s="5">
        <f t="shared" si="365"/>
        <v>0</v>
      </c>
      <c r="P666" s="2">
        <f t="shared" si="356"/>
        <v>0</v>
      </c>
    </row>
    <row r="667" spans="1:16" ht="18.75" hidden="1" customHeight="1" x14ac:dyDescent="0.3">
      <c r="A667" s="7">
        <v>2240</v>
      </c>
      <c r="B667" s="38"/>
      <c r="C667" s="38"/>
      <c r="D667" s="5"/>
      <c r="E667" s="5"/>
      <c r="F667" s="5">
        <f t="shared" si="362"/>
        <v>0</v>
      </c>
      <c r="G667" s="5"/>
      <c r="H667" s="5"/>
      <c r="I667" s="30"/>
      <c r="J667" s="5">
        <f t="shared" si="363"/>
        <v>0</v>
      </c>
      <c r="K667" s="30"/>
      <c r="L667" s="30"/>
      <c r="M667" s="30"/>
      <c r="N667" s="5">
        <f t="shared" si="364"/>
        <v>0</v>
      </c>
      <c r="O667" s="5">
        <f t="shared" si="365"/>
        <v>0</v>
      </c>
      <c r="P667" s="2">
        <f t="shared" si="356"/>
        <v>0</v>
      </c>
    </row>
    <row r="668" spans="1:16" ht="18.75" hidden="1" customHeight="1" x14ac:dyDescent="0.3">
      <c r="A668" s="7">
        <v>2250</v>
      </c>
      <c r="B668" s="38"/>
      <c r="C668" s="38"/>
      <c r="D668" s="5"/>
      <c r="E668" s="5"/>
      <c r="F668" s="5">
        <f t="shared" si="362"/>
        <v>0</v>
      </c>
      <c r="G668" s="5"/>
      <c r="H668" s="5"/>
      <c r="I668" s="30"/>
      <c r="J668" s="5">
        <f t="shared" si="363"/>
        <v>0</v>
      </c>
      <c r="K668" s="30"/>
      <c r="L668" s="30"/>
      <c r="M668" s="30"/>
      <c r="N668" s="5">
        <f t="shared" si="364"/>
        <v>0</v>
      </c>
      <c r="O668" s="5">
        <f t="shared" si="365"/>
        <v>0</v>
      </c>
      <c r="P668" s="2">
        <f t="shared" si="356"/>
        <v>0</v>
      </c>
    </row>
    <row r="669" spans="1:16" ht="18.75" hidden="1" customHeight="1" x14ac:dyDescent="0.3">
      <c r="A669" s="7">
        <v>2271</v>
      </c>
      <c r="B669" s="38"/>
      <c r="C669" s="38"/>
      <c r="D669" s="5"/>
      <c r="E669" s="5"/>
      <c r="F669" s="5">
        <f t="shared" si="362"/>
        <v>0</v>
      </c>
      <c r="G669" s="5"/>
      <c r="H669" s="5"/>
      <c r="I669" s="30"/>
      <c r="J669" s="5">
        <f t="shared" si="363"/>
        <v>0</v>
      </c>
      <c r="K669" s="30"/>
      <c r="L669" s="30"/>
      <c r="M669" s="30"/>
      <c r="N669" s="5">
        <f t="shared" si="364"/>
        <v>0</v>
      </c>
      <c r="O669" s="5">
        <f t="shared" si="365"/>
        <v>0</v>
      </c>
      <c r="P669" s="2">
        <f t="shared" si="356"/>
        <v>0</v>
      </c>
    </row>
    <row r="670" spans="1:16" ht="18.75" hidden="1" customHeight="1" x14ac:dyDescent="0.3">
      <c r="A670" s="7">
        <v>2272</v>
      </c>
      <c r="B670" s="38"/>
      <c r="C670" s="38"/>
      <c r="D670" s="5"/>
      <c r="E670" s="5"/>
      <c r="F670" s="5">
        <f t="shared" si="362"/>
        <v>0</v>
      </c>
      <c r="G670" s="5"/>
      <c r="H670" s="5"/>
      <c r="I670" s="30"/>
      <c r="J670" s="5">
        <f t="shared" si="363"/>
        <v>0</v>
      </c>
      <c r="K670" s="30"/>
      <c r="L670" s="30"/>
      <c r="M670" s="30"/>
      <c r="N670" s="5">
        <f t="shared" si="364"/>
        <v>0</v>
      </c>
      <c r="O670" s="5">
        <f t="shared" si="365"/>
        <v>0</v>
      </c>
      <c r="P670" s="2">
        <f t="shared" si="356"/>
        <v>0</v>
      </c>
    </row>
    <row r="671" spans="1:16" ht="18.75" hidden="1" customHeight="1" x14ac:dyDescent="0.3">
      <c r="A671" s="7">
        <v>2273</v>
      </c>
      <c r="B671" s="38"/>
      <c r="C671" s="38"/>
      <c r="D671" s="5"/>
      <c r="E671" s="5"/>
      <c r="F671" s="5">
        <f t="shared" si="362"/>
        <v>0</v>
      </c>
      <c r="G671" s="5"/>
      <c r="H671" s="5"/>
      <c r="I671" s="30"/>
      <c r="J671" s="5">
        <f t="shared" si="363"/>
        <v>0</v>
      </c>
      <c r="K671" s="30"/>
      <c r="L671" s="30"/>
      <c r="M671" s="30"/>
      <c r="N671" s="5">
        <f t="shared" si="364"/>
        <v>0</v>
      </c>
      <c r="O671" s="5">
        <f t="shared" si="365"/>
        <v>0</v>
      </c>
      <c r="P671" s="2">
        <f t="shared" si="356"/>
        <v>0</v>
      </c>
    </row>
    <row r="672" spans="1:16" ht="18.75" hidden="1" customHeight="1" x14ac:dyDescent="0.3">
      <c r="A672" s="7">
        <v>2274</v>
      </c>
      <c r="B672" s="38"/>
      <c r="C672" s="38"/>
      <c r="D672" s="5"/>
      <c r="E672" s="5"/>
      <c r="F672" s="5">
        <f t="shared" si="362"/>
        <v>0</v>
      </c>
      <c r="G672" s="5"/>
      <c r="H672" s="5"/>
      <c r="I672" s="30"/>
      <c r="J672" s="5">
        <f t="shared" si="363"/>
        <v>0</v>
      </c>
      <c r="K672" s="30"/>
      <c r="L672" s="30"/>
      <c r="M672" s="30"/>
      <c r="N672" s="5">
        <f t="shared" si="364"/>
        <v>0</v>
      </c>
      <c r="O672" s="5">
        <f t="shared" si="365"/>
        <v>0</v>
      </c>
      <c r="P672" s="2">
        <f t="shared" si="356"/>
        <v>0</v>
      </c>
    </row>
    <row r="673" spans="1:17" ht="18.75" hidden="1" customHeight="1" x14ac:dyDescent="0.3">
      <c r="A673" s="7">
        <v>2275</v>
      </c>
      <c r="B673" s="38"/>
      <c r="C673" s="38"/>
      <c r="D673" s="5"/>
      <c r="E673" s="5"/>
      <c r="F673" s="5">
        <f t="shared" si="362"/>
        <v>0</v>
      </c>
      <c r="G673" s="5"/>
      <c r="H673" s="5"/>
      <c r="I673" s="30"/>
      <c r="J673" s="5">
        <f t="shared" si="363"/>
        <v>0</v>
      </c>
      <c r="K673" s="30"/>
      <c r="L673" s="30"/>
      <c r="M673" s="30"/>
      <c r="N673" s="5">
        <f t="shared" si="364"/>
        <v>0</v>
      </c>
      <c r="O673" s="5">
        <f t="shared" si="365"/>
        <v>0</v>
      </c>
      <c r="P673" s="2">
        <f t="shared" si="356"/>
        <v>0</v>
      </c>
    </row>
    <row r="674" spans="1:17" ht="18.75" hidden="1" customHeight="1" x14ac:dyDescent="0.3">
      <c r="A674" s="7">
        <v>2276</v>
      </c>
      <c r="B674" s="38"/>
      <c r="C674" s="38"/>
      <c r="D674" s="5"/>
      <c r="E674" s="5"/>
      <c r="F674" s="5">
        <f t="shared" si="362"/>
        <v>0</v>
      </c>
      <c r="G674" s="5"/>
      <c r="H674" s="5"/>
      <c r="I674" s="30"/>
      <c r="J674" s="5">
        <f t="shared" si="363"/>
        <v>0</v>
      </c>
      <c r="K674" s="30"/>
      <c r="L674" s="30"/>
      <c r="M674" s="30"/>
      <c r="N674" s="5">
        <f t="shared" si="364"/>
        <v>0</v>
      </c>
      <c r="O674" s="5">
        <f t="shared" si="365"/>
        <v>0</v>
      </c>
      <c r="P674" s="2">
        <f t="shared" si="356"/>
        <v>0</v>
      </c>
    </row>
    <row r="675" spans="1:17" ht="18.75" hidden="1" customHeight="1" x14ac:dyDescent="0.3">
      <c r="A675" s="7">
        <v>2282</v>
      </c>
      <c r="B675" s="38"/>
      <c r="C675" s="38"/>
      <c r="D675" s="5"/>
      <c r="E675" s="5"/>
      <c r="F675" s="5">
        <f t="shared" si="362"/>
        <v>0</v>
      </c>
      <c r="G675" s="5"/>
      <c r="H675" s="5"/>
      <c r="I675" s="30"/>
      <c r="J675" s="5">
        <f t="shared" si="363"/>
        <v>0</v>
      </c>
      <c r="K675" s="30"/>
      <c r="L675" s="30"/>
      <c r="M675" s="30"/>
      <c r="N675" s="5">
        <f t="shared" si="364"/>
        <v>0</v>
      </c>
      <c r="O675" s="5">
        <f t="shared" si="365"/>
        <v>0</v>
      </c>
      <c r="P675" s="2">
        <f t="shared" si="356"/>
        <v>0</v>
      </c>
    </row>
    <row r="676" spans="1:17" ht="18.75" hidden="1" customHeight="1" x14ac:dyDescent="0.3">
      <c r="A676" s="7">
        <v>2610</v>
      </c>
      <c r="B676" s="38"/>
      <c r="C676" s="38"/>
      <c r="D676" s="5"/>
      <c r="E676" s="5"/>
      <c r="F676" s="5">
        <f t="shared" si="362"/>
        <v>0</v>
      </c>
      <c r="G676" s="5"/>
      <c r="H676" s="5"/>
      <c r="I676" s="30"/>
      <c r="J676" s="5">
        <f t="shared" si="363"/>
        <v>0</v>
      </c>
      <c r="K676" s="30"/>
      <c r="L676" s="30"/>
      <c r="M676" s="30"/>
      <c r="N676" s="5">
        <f t="shared" si="364"/>
        <v>0</v>
      </c>
      <c r="O676" s="5">
        <f t="shared" si="365"/>
        <v>0</v>
      </c>
      <c r="P676" s="2">
        <f t="shared" si="356"/>
        <v>0</v>
      </c>
    </row>
    <row r="677" spans="1:17" ht="18.75" hidden="1" customHeight="1" x14ac:dyDescent="0.3">
      <c r="A677" s="7">
        <v>2720</v>
      </c>
      <c r="B677" s="38"/>
      <c r="C677" s="38"/>
      <c r="D677" s="5"/>
      <c r="E677" s="5"/>
      <c r="F677" s="5">
        <f t="shared" si="362"/>
        <v>0</v>
      </c>
      <c r="G677" s="5"/>
      <c r="H677" s="5"/>
      <c r="I677" s="30"/>
      <c r="J677" s="5">
        <f t="shared" si="363"/>
        <v>0</v>
      </c>
      <c r="K677" s="30"/>
      <c r="L677" s="30"/>
      <c r="M677" s="30"/>
      <c r="N677" s="5">
        <f t="shared" si="364"/>
        <v>0</v>
      </c>
      <c r="O677" s="5">
        <f t="shared" si="365"/>
        <v>0</v>
      </c>
      <c r="P677" s="2">
        <f t="shared" si="356"/>
        <v>0</v>
      </c>
    </row>
    <row r="678" spans="1:17" ht="18.75" hidden="1" customHeight="1" x14ac:dyDescent="0.3">
      <c r="A678" s="7">
        <v>2730</v>
      </c>
      <c r="B678" s="38"/>
      <c r="C678" s="38"/>
      <c r="D678" s="5"/>
      <c r="E678" s="5"/>
      <c r="F678" s="5">
        <f t="shared" si="362"/>
        <v>0</v>
      </c>
      <c r="G678" s="5"/>
      <c r="H678" s="5"/>
      <c r="I678" s="30"/>
      <c r="J678" s="5">
        <f t="shared" si="363"/>
        <v>0</v>
      </c>
      <c r="K678" s="30"/>
      <c r="L678" s="30"/>
      <c r="M678" s="30"/>
      <c r="N678" s="5">
        <f t="shared" si="364"/>
        <v>0</v>
      </c>
      <c r="O678" s="5">
        <f t="shared" si="365"/>
        <v>0</v>
      </c>
      <c r="P678" s="2">
        <f t="shared" si="356"/>
        <v>0</v>
      </c>
    </row>
    <row r="679" spans="1:17" ht="18.75" hidden="1" customHeight="1" x14ac:dyDescent="0.3">
      <c r="A679" s="7">
        <v>2800</v>
      </c>
      <c r="B679" s="38"/>
      <c r="C679" s="38"/>
      <c r="D679" s="5"/>
      <c r="E679" s="5"/>
      <c r="F679" s="5">
        <f t="shared" si="362"/>
        <v>0</v>
      </c>
      <c r="G679" s="5"/>
      <c r="H679" s="5"/>
      <c r="I679" s="30"/>
      <c r="J679" s="5">
        <f t="shared" si="363"/>
        <v>0</v>
      </c>
      <c r="K679" s="30"/>
      <c r="L679" s="30"/>
      <c r="M679" s="30"/>
      <c r="N679" s="5">
        <f t="shared" si="364"/>
        <v>0</v>
      </c>
      <c r="O679" s="5">
        <f t="shared" si="365"/>
        <v>0</v>
      </c>
      <c r="P679" s="2">
        <f t="shared" si="356"/>
        <v>0</v>
      </c>
      <c r="Q679" s="19"/>
    </row>
    <row r="680" spans="1:17" ht="18.75" customHeight="1" x14ac:dyDescent="0.3">
      <c r="A680" s="22" t="s">
        <v>9</v>
      </c>
      <c r="B680" s="38"/>
      <c r="C680" s="38"/>
      <c r="D680" s="9">
        <f t="shared" ref="D680:M680" si="366">SUM(D681:D685)</f>
        <v>0</v>
      </c>
      <c r="E680" s="9">
        <f t="shared" si="366"/>
        <v>0</v>
      </c>
      <c r="F680" s="9">
        <f t="shared" si="366"/>
        <v>1380.356</v>
      </c>
      <c r="G680" s="9">
        <f t="shared" si="366"/>
        <v>0</v>
      </c>
      <c r="H680" s="9">
        <f t="shared" si="366"/>
        <v>0</v>
      </c>
      <c r="I680" s="29">
        <f t="shared" si="366"/>
        <v>1380.356</v>
      </c>
      <c r="J680" s="9">
        <f t="shared" si="366"/>
        <v>1380.3409999999999</v>
      </c>
      <c r="K680" s="29">
        <f t="shared" si="366"/>
        <v>0</v>
      </c>
      <c r="L680" s="29">
        <f t="shared" si="366"/>
        <v>0</v>
      </c>
      <c r="M680" s="29">
        <f t="shared" si="366"/>
        <v>1380.3409999999999</v>
      </c>
      <c r="N680" s="9">
        <f t="shared" si="364"/>
        <v>1380.356</v>
      </c>
      <c r="O680" s="9">
        <f t="shared" si="365"/>
        <v>1380.3409999999999</v>
      </c>
      <c r="P680" s="2">
        <f t="shared" si="356"/>
        <v>0</v>
      </c>
    </row>
    <row r="681" spans="1:17" s="4" customFormat="1" ht="18.75" customHeight="1" x14ac:dyDescent="0.3">
      <c r="A681" s="7">
        <v>3110</v>
      </c>
      <c r="B681" s="38"/>
      <c r="C681" s="38"/>
      <c r="D681" s="5"/>
      <c r="E681" s="5"/>
      <c r="F681" s="5">
        <f t="shared" ref="F681:F685" si="367">SUM(G681:I681)</f>
        <v>1380.356</v>
      </c>
      <c r="G681" s="5"/>
      <c r="H681" s="5"/>
      <c r="I681" s="30">
        <v>1380.356</v>
      </c>
      <c r="J681" s="5">
        <f t="shared" ref="J681:J685" si="368">SUM(K681:M681)</f>
        <v>1380.3409999999999</v>
      </c>
      <c r="K681" s="30"/>
      <c r="L681" s="30"/>
      <c r="M681" s="30">
        <v>1380.3409999999999</v>
      </c>
      <c r="N681" s="5">
        <f t="shared" si="364"/>
        <v>1380.356</v>
      </c>
      <c r="O681" s="5">
        <f t="shared" si="365"/>
        <v>1380.3409999999999</v>
      </c>
      <c r="P681" s="2">
        <f t="shared" si="356"/>
        <v>0</v>
      </c>
    </row>
    <row r="682" spans="1:17" s="4" customFormat="1" ht="18.75" hidden="1" customHeight="1" x14ac:dyDescent="0.3">
      <c r="A682" s="7">
        <v>3122</v>
      </c>
      <c r="B682" s="38"/>
      <c r="C682" s="38"/>
      <c r="D682" s="5"/>
      <c r="E682" s="5"/>
      <c r="F682" s="5">
        <f t="shared" si="367"/>
        <v>0</v>
      </c>
      <c r="G682" s="5"/>
      <c r="H682" s="5"/>
      <c r="I682" s="30"/>
      <c r="J682" s="5">
        <f t="shared" si="368"/>
        <v>0</v>
      </c>
      <c r="K682" s="30"/>
      <c r="L682" s="30"/>
      <c r="M682" s="30"/>
      <c r="N682" s="5">
        <f t="shared" si="364"/>
        <v>0</v>
      </c>
      <c r="O682" s="5">
        <f t="shared" si="365"/>
        <v>0</v>
      </c>
      <c r="P682" s="2">
        <f t="shared" si="356"/>
        <v>0</v>
      </c>
    </row>
    <row r="683" spans="1:17" s="4" customFormat="1" ht="18.75" hidden="1" customHeight="1" x14ac:dyDescent="0.3">
      <c r="A683" s="7">
        <v>3132</v>
      </c>
      <c r="B683" s="38"/>
      <c r="C683" s="38"/>
      <c r="D683" s="5"/>
      <c r="E683" s="5"/>
      <c r="F683" s="5">
        <f t="shared" si="367"/>
        <v>0</v>
      </c>
      <c r="G683" s="5"/>
      <c r="H683" s="5"/>
      <c r="I683" s="30"/>
      <c r="J683" s="5">
        <f t="shared" si="368"/>
        <v>0</v>
      </c>
      <c r="K683" s="30"/>
      <c r="L683" s="30"/>
      <c r="M683" s="30"/>
      <c r="N683" s="5">
        <f t="shared" si="364"/>
        <v>0</v>
      </c>
      <c r="O683" s="5">
        <f t="shared" si="365"/>
        <v>0</v>
      </c>
      <c r="P683" s="2">
        <f t="shared" si="356"/>
        <v>0</v>
      </c>
    </row>
    <row r="684" spans="1:17" s="4" customFormat="1" ht="18.75" hidden="1" customHeight="1" x14ac:dyDescent="0.3">
      <c r="A684" s="7">
        <v>3142</v>
      </c>
      <c r="B684" s="38"/>
      <c r="C684" s="38"/>
      <c r="D684" s="8"/>
      <c r="E684" s="8"/>
      <c r="F684" s="5">
        <f t="shared" si="367"/>
        <v>0</v>
      </c>
      <c r="G684" s="8"/>
      <c r="H684" s="8"/>
      <c r="I684" s="31"/>
      <c r="J684" s="5">
        <f t="shared" si="368"/>
        <v>0</v>
      </c>
      <c r="K684" s="31"/>
      <c r="L684" s="31"/>
      <c r="M684" s="31"/>
      <c r="N684" s="5">
        <f t="shared" si="364"/>
        <v>0</v>
      </c>
      <c r="O684" s="5">
        <f t="shared" si="365"/>
        <v>0</v>
      </c>
      <c r="P684" s="2">
        <f t="shared" si="356"/>
        <v>0</v>
      </c>
    </row>
    <row r="685" spans="1:17" s="4" customFormat="1" ht="18.75" hidden="1" customHeight="1" x14ac:dyDescent="0.3">
      <c r="A685" s="7"/>
      <c r="B685" s="38"/>
      <c r="C685" s="38"/>
      <c r="D685" s="8"/>
      <c r="E685" s="8"/>
      <c r="F685" s="5">
        <f t="shared" si="367"/>
        <v>0</v>
      </c>
      <c r="G685" s="8"/>
      <c r="H685" s="8"/>
      <c r="I685" s="31"/>
      <c r="J685" s="5">
        <f t="shared" si="368"/>
        <v>0</v>
      </c>
      <c r="K685" s="31"/>
      <c r="L685" s="31"/>
      <c r="M685" s="31"/>
      <c r="N685" s="5">
        <f t="shared" si="364"/>
        <v>0</v>
      </c>
      <c r="O685" s="5">
        <f t="shared" si="365"/>
        <v>0</v>
      </c>
      <c r="P685" s="2">
        <f t="shared" si="356"/>
        <v>0</v>
      </c>
    </row>
    <row r="686" spans="1:17" s="32" customFormat="1" ht="83.25" hidden="1" customHeight="1" x14ac:dyDescent="0.3">
      <c r="A686" s="15" t="s">
        <v>99</v>
      </c>
      <c r="B686" s="15" t="s">
        <v>23</v>
      </c>
      <c r="C686" s="16" t="s">
        <v>100</v>
      </c>
      <c r="D686" s="13">
        <f t="shared" ref="D686:M686" si="369">D687+D706</f>
        <v>0</v>
      </c>
      <c r="E686" s="13">
        <f t="shared" si="369"/>
        <v>0</v>
      </c>
      <c r="F686" s="13">
        <f t="shared" si="369"/>
        <v>0</v>
      </c>
      <c r="G686" s="13">
        <f t="shared" si="369"/>
        <v>0</v>
      </c>
      <c r="H686" s="13">
        <f t="shared" si="369"/>
        <v>0</v>
      </c>
      <c r="I686" s="13">
        <f t="shared" si="369"/>
        <v>0</v>
      </c>
      <c r="J686" s="13">
        <f t="shared" si="369"/>
        <v>0</v>
      </c>
      <c r="K686" s="13">
        <f t="shared" si="369"/>
        <v>0</v>
      </c>
      <c r="L686" s="13">
        <f t="shared" si="369"/>
        <v>0</v>
      </c>
      <c r="M686" s="13">
        <f t="shared" si="369"/>
        <v>0</v>
      </c>
      <c r="N686" s="13">
        <f t="shared" si="364"/>
        <v>0</v>
      </c>
      <c r="O686" s="13">
        <f t="shared" si="365"/>
        <v>0</v>
      </c>
      <c r="P686" s="32">
        <f t="shared" si="356"/>
        <v>0</v>
      </c>
    </row>
    <row r="687" spans="1:17" ht="18.75" hidden="1" customHeight="1" x14ac:dyDescent="0.3">
      <c r="A687" s="22" t="s">
        <v>8</v>
      </c>
      <c r="B687" s="38"/>
      <c r="C687" s="38"/>
      <c r="D687" s="9">
        <f t="shared" ref="D687:M687" si="370">SUM(D688:D705)</f>
        <v>0</v>
      </c>
      <c r="E687" s="9">
        <f t="shared" si="370"/>
        <v>0</v>
      </c>
      <c r="F687" s="9">
        <f t="shared" si="370"/>
        <v>0</v>
      </c>
      <c r="G687" s="9">
        <f t="shared" si="370"/>
        <v>0</v>
      </c>
      <c r="H687" s="9">
        <f t="shared" si="370"/>
        <v>0</v>
      </c>
      <c r="I687" s="29">
        <f t="shared" si="370"/>
        <v>0</v>
      </c>
      <c r="J687" s="9">
        <f t="shared" si="370"/>
        <v>0</v>
      </c>
      <c r="K687" s="29">
        <f t="shared" si="370"/>
        <v>0</v>
      </c>
      <c r="L687" s="29">
        <f t="shared" si="370"/>
        <v>0</v>
      </c>
      <c r="M687" s="29">
        <f t="shared" si="370"/>
        <v>0</v>
      </c>
      <c r="N687" s="9">
        <f t="shared" si="364"/>
        <v>0</v>
      </c>
      <c r="O687" s="9">
        <f t="shared" si="365"/>
        <v>0</v>
      </c>
      <c r="P687" s="2">
        <f t="shared" si="356"/>
        <v>0</v>
      </c>
    </row>
    <row r="688" spans="1:17" ht="18.75" hidden="1" customHeight="1" x14ac:dyDescent="0.3">
      <c r="A688" s="7">
        <v>2111</v>
      </c>
      <c r="B688" s="38"/>
      <c r="C688" s="38"/>
      <c r="D688" s="5"/>
      <c r="E688" s="5"/>
      <c r="F688" s="5">
        <f>SUM(G688:I688)</f>
        <v>0</v>
      </c>
      <c r="G688" s="5"/>
      <c r="H688" s="5"/>
      <c r="I688" s="30"/>
      <c r="J688" s="5">
        <f>SUM(K688:M688)</f>
        <v>0</v>
      </c>
      <c r="K688" s="30"/>
      <c r="L688" s="30"/>
      <c r="M688" s="30"/>
      <c r="N688" s="5">
        <f t="shared" si="364"/>
        <v>0</v>
      </c>
      <c r="O688" s="5">
        <f t="shared" si="365"/>
        <v>0</v>
      </c>
      <c r="P688" s="2">
        <f t="shared" si="356"/>
        <v>0</v>
      </c>
    </row>
    <row r="689" spans="1:16" ht="18.75" hidden="1" customHeight="1" x14ac:dyDescent="0.3">
      <c r="A689" s="7">
        <v>2120</v>
      </c>
      <c r="B689" s="38"/>
      <c r="C689" s="38"/>
      <c r="D689" s="5"/>
      <c r="E689" s="5"/>
      <c r="F689" s="5">
        <f t="shared" ref="F689:F705" si="371">SUM(G689:I689)</f>
        <v>0</v>
      </c>
      <c r="G689" s="5"/>
      <c r="H689" s="5"/>
      <c r="I689" s="30"/>
      <c r="J689" s="5">
        <f t="shared" ref="J689:J705" si="372">SUM(K689:M689)</f>
        <v>0</v>
      </c>
      <c r="K689" s="30"/>
      <c r="L689" s="30"/>
      <c r="M689" s="30"/>
      <c r="N689" s="5">
        <f t="shared" si="364"/>
        <v>0</v>
      </c>
      <c r="O689" s="5">
        <f t="shared" si="365"/>
        <v>0</v>
      </c>
      <c r="P689" s="2">
        <f t="shared" si="356"/>
        <v>0</v>
      </c>
    </row>
    <row r="690" spans="1:16" ht="18.75" hidden="1" customHeight="1" x14ac:dyDescent="0.3">
      <c r="A690" s="7">
        <v>2210</v>
      </c>
      <c r="B690" s="38"/>
      <c r="C690" s="38"/>
      <c r="D690" s="5"/>
      <c r="E690" s="5"/>
      <c r="F690" s="5">
        <f t="shared" si="371"/>
        <v>0</v>
      </c>
      <c r="G690" s="5"/>
      <c r="H690" s="5"/>
      <c r="I690" s="30"/>
      <c r="J690" s="5">
        <f t="shared" si="372"/>
        <v>0</v>
      </c>
      <c r="K690" s="30"/>
      <c r="L690" s="30"/>
      <c r="M690" s="30"/>
      <c r="N690" s="5">
        <f t="shared" si="364"/>
        <v>0</v>
      </c>
      <c r="O690" s="5">
        <f t="shared" si="365"/>
        <v>0</v>
      </c>
      <c r="P690" s="2">
        <f t="shared" si="356"/>
        <v>0</v>
      </c>
    </row>
    <row r="691" spans="1:16" ht="18.75" hidden="1" customHeight="1" x14ac:dyDescent="0.3">
      <c r="A691" s="7">
        <v>2220</v>
      </c>
      <c r="B691" s="38"/>
      <c r="C691" s="38"/>
      <c r="D691" s="5"/>
      <c r="E691" s="5"/>
      <c r="F691" s="5">
        <f t="shared" si="371"/>
        <v>0</v>
      </c>
      <c r="G691" s="5"/>
      <c r="H691" s="5"/>
      <c r="I691" s="30"/>
      <c r="J691" s="5">
        <f t="shared" si="372"/>
        <v>0</v>
      </c>
      <c r="K691" s="30"/>
      <c r="L691" s="30"/>
      <c r="M691" s="30"/>
      <c r="N691" s="5">
        <f t="shared" si="364"/>
        <v>0</v>
      </c>
      <c r="O691" s="5">
        <f t="shared" si="365"/>
        <v>0</v>
      </c>
      <c r="P691" s="2">
        <f t="shared" si="356"/>
        <v>0</v>
      </c>
    </row>
    <row r="692" spans="1:16" ht="18.75" hidden="1" customHeight="1" x14ac:dyDescent="0.3">
      <c r="A692" s="7">
        <v>2230</v>
      </c>
      <c r="B692" s="38"/>
      <c r="C692" s="38"/>
      <c r="D692" s="5"/>
      <c r="E692" s="5"/>
      <c r="F692" s="5">
        <f t="shared" si="371"/>
        <v>0</v>
      </c>
      <c r="G692" s="5"/>
      <c r="H692" s="5"/>
      <c r="I692" s="30"/>
      <c r="J692" s="5">
        <f t="shared" si="372"/>
        <v>0</v>
      </c>
      <c r="K692" s="30"/>
      <c r="L692" s="30"/>
      <c r="M692" s="30"/>
      <c r="N692" s="5">
        <f t="shared" si="364"/>
        <v>0</v>
      </c>
      <c r="O692" s="5">
        <f t="shared" si="365"/>
        <v>0</v>
      </c>
      <c r="P692" s="2">
        <f t="shared" si="356"/>
        <v>0</v>
      </c>
    </row>
    <row r="693" spans="1:16" ht="18.75" hidden="1" customHeight="1" x14ac:dyDescent="0.3">
      <c r="A693" s="7">
        <v>2240</v>
      </c>
      <c r="B693" s="38"/>
      <c r="C693" s="38"/>
      <c r="D693" s="5"/>
      <c r="E693" s="5"/>
      <c r="F693" s="5">
        <f t="shared" si="371"/>
        <v>0</v>
      </c>
      <c r="G693" s="5"/>
      <c r="H693" s="5"/>
      <c r="I693" s="30"/>
      <c r="J693" s="5">
        <f t="shared" si="372"/>
        <v>0</v>
      </c>
      <c r="K693" s="30"/>
      <c r="L693" s="30"/>
      <c r="M693" s="30"/>
      <c r="N693" s="5">
        <f t="shared" si="364"/>
        <v>0</v>
      </c>
      <c r="O693" s="5">
        <f t="shared" si="365"/>
        <v>0</v>
      </c>
      <c r="P693" s="2">
        <f t="shared" si="356"/>
        <v>0</v>
      </c>
    </row>
    <row r="694" spans="1:16" ht="18.75" hidden="1" customHeight="1" x14ac:dyDescent="0.3">
      <c r="A694" s="7">
        <v>2250</v>
      </c>
      <c r="B694" s="38"/>
      <c r="C694" s="38"/>
      <c r="D694" s="5"/>
      <c r="E694" s="5"/>
      <c r="F694" s="5">
        <f t="shared" si="371"/>
        <v>0</v>
      </c>
      <c r="G694" s="5"/>
      <c r="H694" s="5"/>
      <c r="I694" s="30"/>
      <c r="J694" s="5">
        <f t="shared" si="372"/>
        <v>0</v>
      </c>
      <c r="K694" s="30"/>
      <c r="L694" s="30"/>
      <c r="M694" s="30"/>
      <c r="N694" s="5">
        <f t="shared" si="364"/>
        <v>0</v>
      </c>
      <c r="O694" s="5">
        <f t="shared" si="365"/>
        <v>0</v>
      </c>
      <c r="P694" s="2">
        <f t="shared" si="356"/>
        <v>0</v>
      </c>
    </row>
    <row r="695" spans="1:16" ht="18.75" hidden="1" customHeight="1" x14ac:dyDescent="0.3">
      <c r="A695" s="7">
        <v>2271</v>
      </c>
      <c r="B695" s="38"/>
      <c r="C695" s="38"/>
      <c r="D695" s="5"/>
      <c r="E695" s="5"/>
      <c r="F695" s="5">
        <f t="shared" si="371"/>
        <v>0</v>
      </c>
      <c r="G695" s="5"/>
      <c r="H695" s="5"/>
      <c r="I695" s="30"/>
      <c r="J695" s="5">
        <f t="shared" si="372"/>
        <v>0</v>
      </c>
      <c r="K695" s="30"/>
      <c r="L695" s="30"/>
      <c r="M695" s="30"/>
      <c r="N695" s="5">
        <f t="shared" si="364"/>
        <v>0</v>
      </c>
      <c r="O695" s="5">
        <f t="shared" si="365"/>
        <v>0</v>
      </c>
      <c r="P695" s="2">
        <f t="shared" si="356"/>
        <v>0</v>
      </c>
    </row>
    <row r="696" spans="1:16" ht="18.75" hidden="1" customHeight="1" x14ac:dyDescent="0.3">
      <c r="A696" s="7">
        <v>2272</v>
      </c>
      <c r="B696" s="38"/>
      <c r="C696" s="38"/>
      <c r="D696" s="5"/>
      <c r="E696" s="5"/>
      <c r="F696" s="5">
        <f t="shared" si="371"/>
        <v>0</v>
      </c>
      <c r="G696" s="5"/>
      <c r="H696" s="5"/>
      <c r="I696" s="30"/>
      <c r="J696" s="5">
        <f t="shared" si="372"/>
        <v>0</v>
      </c>
      <c r="K696" s="30"/>
      <c r="L696" s="30"/>
      <c r="M696" s="30"/>
      <c r="N696" s="5">
        <f t="shared" si="364"/>
        <v>0</v>
      </c>
      <c r="O696" s="5">
        <f t="shared" si="365"/>
        <v>0</v>
      </c>
      <c r="P696" s="2">
        <f t="shared" si="356"/>
        <v>0</v>
      </c>
    </row>
    <row r="697" spans="1:16" ht="18.75" hidden="1" customHeight="1" x14ac:dyDescent="0.3">
      <c r="A697" s="7">
        <v>2273</v>
      </c>
      <c r="B697" s="38"/>
      <c r="C697" s="38"/>
      <c r="D697" s="5"/>
      <c r="E697" s="5"/>
      <c r="F697" s="5">
        <f t="shared" si="371"/>
        <v>0</v>
      </c>
      <c r="G697" s="5"/>
      <c r="H697" s="5"/>
      <c r="I697" s="30"/>
      <c r="J697" s="5">
        <f t="shared" si="372"/>
        <v>0</v>
      </c>
      <c r="K697" s="30"/>
      <c r="L697" s="30"/>
      <c r="M697" s="30"/>
      <c r="N697" s="5">
        <f t="shared" si="364"/>
        <v>0</v>
      </c>
      <c r="O697" s="5">
        <f t="shared" si="365"/>
        <v>0</v>
      </c>
      <c r="P697" s="2">
        <f t="shared" si="356"/>
        <v>0</v>
      </c>
    </row>
    <row r="698" spans="1:16" ht="18.75" hidden="1" customHeight="1" x14ac:dyDescent="0.3">
      <c r="A698" s="7">
        <v>2274</v>
      </c>
      <c r="B698" s="38"/>
      <c r="C698" s="38"/>
      <c r="D698" s="5"/>
      <c r="E698" s="5"/>
      <c r="F698" s="5">
        <f t="shared" si="371"/>
        <v>0</v>
      </c>
      <c r="G698" s="5"/>
      <c r="H698" s="5"/>
      <c r="I698" s="30"/>
      <c r="J698" s="5">
        <f t="shared" si="372"/>
        <v>0</v>
      </c>
      <c r="K698" s="30"/>
      <c r="L698" s="30"/>
      <c r="M698" s="30"/>
      <c r="N698" s="5">
        <f t="shared" si="364"/>
        <v>0</v>
      </c>
      <c r="O698" s="5">
        <f t="shared" si="365"/>
        <v>0</v>
      </c>
      <c r="P698" s="2">
        <f t="shared" si="356"/>
        <v>0</v>
      </c>
    </row>
    <row r="699" spans="1:16" ht="18.75" hidden="1" customHeight="1" x14ac:dyDescent="0.3">
      <c r="A699" s="7">
        <v>2275</v>
      </c>
      <c r="B699" s="38"/>
      <c r="C699" s="38"/>
      <c r="D699" s="5"/>
      <c r="E699" s="5"/>
      <c r="F699" s="5">
        <f t="shared" si="371"/>
        <v>0</v>
      </c>
      <c r="G699" s="5"/>
      <c r="H699" s="5"/>
      <c r="I699" s="30"/>
      <c r="J699" s="5">
        <f t="shared" si="372"/>
        <v>0</v>
      </c>
      <c r="K699" s="30"/>
      <c r="L699" s="30"/>
      <c r="M699" s="30"/>
      <c r="N699" s="5">
        <f t="shared" si="364"/>
        <v>0</v>
      </c>
      <c r="O699" s="5">
        <f t="shared" si="365"/>
        <v>0</v>
      </c>
      <c r="P699" s="2">
        <f t="shared" si="356"/>
        <v>0</v>
      </c>
    </row>
    <row r="700" spans="1:16" ht="18.75" hidden="1" customHeight="1" x14ac:dyDescent="0.3">
      <c r="A700" s="7">
        <v>2276</v>
      </c>
      <c r="B700" s="38"/>
      <c r="C700" s="38"/>
      <c r="D700" s="5"/>
      <c r="E700" s="5"/>
      <c r="F700" s="5">
        <f t="shared" si="371"/>
        <v>0</v>
      </c>
      <c r="G700" s="5"/>
      <c r="H700" s="5"/>
      <c r="I700" s="30"/>
      <c r="J700" s="5">
        <f t="shared" si="372"/>
        <v>0</v>
      </c>
      <c r="K700" s="30"/>
      <c r="L700" s="30"/>
      <c r="M700" s="30"/>
      <c r="N700" s="5">
        <f t="shared" si="364"/>
        <v>0</v>
      </c>
      <c r="O700" s="5">
        <f t="shared" si="365"/>
        <v>0</v>
      </c>
      <c r="P700" s="2">
        <f t="shared" si="356"/>
        <v>0</v>
      </c>
    </row>
    <row r="701" spans="1:16" ht="18.75" hidden="1" customHeight="1" x14ac:dyDescent="0.3">
      <c r="A701" s="7">
        <v>2282</v>
      </c>
      <c r="B701" s="38"/>
      <c r="C701" s="38"/>
      <c r="D701" s="5"/>
      <c r="E701" s="5"/>
      <c r="F701" s="5">
        <f t="shared" si="371"/>
        <v>0</v>
      </c>
      <c r="G701" s="5"/>
      <c r="H701" s="5"/>
      <c r="I701" s="30"/>
      <c r="J701" s="5">
        <f t="shared" si="372"/>
        <v>0</v>
      </c>
      <c r="K701" s="30"/>
      <c r="L701" s="30"/>
      <c r="M701" s="30"/>
      <c r="N701" s="5">
        <f t="shared" si="364"/>
        <v>0</v>
      </c>
      <c r="O701" s="5">
        <f t="shared" si="365"/>
        <v>0</v>
      </c>
      <c r="P701" s="2">
        <f t="shared" si="356"/>
        <v>0</v>
      </c>
    </row>
    <row r="702" spans="1:16" ht="18.75" hidden="1" customHeight="1" x14ac:dyDescent="0.3">
      <c r="A702" s="7">
        <v>2610</v>
      </c>
      <c r="B702" s="38"/>
      <c r="C702" s="38"/>
      <c r="D702" s="5"/>
      <c r="E702" s="5"/>
      <c r="F702" s="5">
        <f t="shared" si="371"/>
        <v>0</v>
      </c>
      <c r="G702" s="5"/>
      <c r="H702" s="5"/>
      <c r="I702" s="30"/>
      <c r="J702" s="5">
        <f t="shared" si="372"/>
        <v>0</v>
      </c>
      <c r="K702" s="30"/>
      <c r="L702" s="30"/>
      <c r="M702" s="30"/>
      <c r="N702" s="5">
        <f t="shared" si="364"/>
        <v>0</v>
      </c>
      <c r="O702" s="5">
        <f t="shared" si="365"/>
        <v>0</v>
      </c>
      <c r="P702" s="2">
        <f t="shared" si="356"/>
        <v>0</v>
      </c>
    </row>
    <row r="703" spans="1:16" ht="18.75" hidden="1" customHeight="1" x14ac:dyDescent="0.3">
      <c r="A703" s="7">
        <v>2720</v>
      </c>
      <c r="B703" s="38"/>
      <c r="C703" s="38"/>
      <c r="D703" s="5"/>
      <c r="E703" s="5"/>
      <c r="F703" s="5">
        <f t="shared" si="371"/>
        <v>0</v>
      </c>
      <c r="G703" s="5"/>
      <c r="H703" s="5"/>
      <c r="I703" s="30"/>
      <c r="J703" s="5">
        <f t="shared" si="372"/>
        <v>0</v>
      </c>
      <c r="K703" s="30"/>
      <c r="L703" s="30"/>
      <c r="M703" s="30"/>
      <c r="N703" s="5">
        <f t="shared" si="364"/>
        <v>0</v>
      </c>
      <c r="O703" s="5">
        <f t="shared" si="365"/>
        <v>0</v>
      </c>
      <c r="P703" s="2">
        <f t="shared" si="356"/>
        <v>0</v>
      </c>
    </row>
    <row r="704" spans="1:16" ht="18.75" hidden="1" customHeight="1" x14ac:dyDescent="0.3">
      <c r="A704" s="7">
        <v>2730</v>
      </c>
      <c r="B704" s="38"/>
      <c r="C704" s="38"/>
      <c r="D704" s="5"/>
      <c r="E704" s="5"/>
      <c r="F704" s="5">
        <f t="shared" si="371"/>
        <v>0</v>
      </c>
      <c r="G704" s="5"/>
      <c r="H704" s="5"/>
      <c r="I704" s="30"/>
      <c r="J704" s="5">
        <f t="shared" si="372"/>
        <v>0</v>
      </c>
      <c r="K704" s="30"/>
      <c r="L704" s="30"/>
      <c r="M704" s="30"/>
      <c r="N704" s="5">
        <f t="shared" si="364"/>
        <v>0</v>
      </c>
      <c r="O704" s="5">
        <f t="shared" si="365"/>
        <v>0</v>
      </c>
      <c r="P704" s="2">
        <f t="shared" si="356"/>
        <v>0</v>
      </c>
    </row>
    <row r="705" spans="1:17" ht="18.75" hidden="1" customHeight="1" x14ac:dyDescent="0.3">
      <c r="A705" s="7">
        <v>2800</v>
      </c>
      <c r="B705" s="38"/>
      <c r="C705" s="38"/>
      <c r="D705" s="5"/>
      <c r="E705" s="5"/>
      <c r="F705" s="5">
        <f t="shared" si="371"/>
        <v>0</v>
      </c>
      <c r="G705" s="5"/>
      <c r="H705" s="5"/>
      <c r="I705" s="30"/>
      <c r="J705" s="5">
        <f t="shared" si="372"/>
        <v>0</v>
      </c>
      <c r="K705" s="30"/>
      <c r="L705" s="30"/>
      <c r="M705" s="30"/>
      <c r="N705" s="5">
        <f t="shared" si="364"/>
        <v>0</v>
      </c>
      <c r="O705" s="5">
        <f t="shared" si="365"/>
        <v>0</v>
      </c>
      <c r="P705" s="2">
        <f t="shared" si="356"/>
        <v>0</v>
      </c>
      <c r="Q705" s="19"/>
    </row>
    <row r="706" spans="1:17" ht="18.75" hidden="1" customHeight="1" x14ac:dyDescent="0.3">
      <c r="A706" s="22" t="s">
        <v>9</v>
      </c>
      <c r="B706" s="38"/>
      <c r="C706" s="38"/>
      <c r="D706" s="9">
        <f t="shared" ref="D706:M706" si="373">SUM(D707:D711)</f>
        <v>0</v>
      </c>
      <c r="E706" s="9">
        <f t="shared" si="373"/>
        <v>0</v>
      </c>
      <c r="F706" s="9">
        <f t="shared" si="373"/>
        <v>0</v>
      </c>
      <c r="G706" s="9">
        <f t="shared" si="373"/>
        <v>0</v>
      </c>
      <c r="H706" s="9">
        <f t="shared" si="373"/>
        <v>0</v>
      </c>
      <c r="I706" s="29">
        <f t="shared" si="373"/>
        <v>0</v>
      </c>
      <c r="J706" s="9">
        <f t="shared" si="373"/>
        <v>0</v>
      </c>
      <c r="K706" s="29">
        <f t="shared" si="373"/>
        <v>0</v>
      </c>
      <c r="L706" s="29">
        <f t="shared" si="373"/>
        <v>0</v>
      </c>
      <c r="M706" s="29">
        <f t="shared" si="373"/>
        <v>0</v>
      </c>
      <c r="N706" s="9">
        <f t="shared" si="364"/>
        <v>0</v>
      </c>
      <c r="O706" s="9">
        <f t="shared" si="365"/>
        <v>0</v>
      </c>
      <c r="P706" s="2">
        <f t="shared" si="356"/>
        <v>0</v>
      </c>
    </row>
    <row r="707" spans="1:17" s="4" customFormat="1" ht="18.75" hidden="1" customHeight="1" x14ac:dyDescent="0.3">
      <c r="A707" s="7">
        <v>3110</v>
      </c>
      <c r="B707" s="38"/>
      <c r="C707" s="38"/>
      <c r="D707" s="5"/>
      <c r="E707" s="5"/>
      <c r="F707" s="5">
        <f t="shared" ref="F707:F711" si="374">SUM(G707:I707)</f>
        <v>0</v>
      </c>
      <c r="G707" s="5"/>
      <c r="H707" s="5"/>
      <c r="I707" s="30"/>
      <c r="J707" s="5">
        <f t="shared" ref="J707:J711" si="375">SUM(K707:M707)</f>
        <v>0</v>
      </c>
      <c r="K707" s="30"/>
      <c r="L707" s="30"/>
      <c r="M707" s="30"/>
      <c r="N707" s="5">
        <f t="shared" si="364"/>
        <v>0</v>
      </c>
      <c r="O707" s="5">
        <f t="shared" si="365"/>
        <v>0</v>
      </c>
      <c r="P707" s="2">
        <f t="shared" si="356"/>
        <v>0</v>
      </c>
    </row>
    <row r="708" spans="1:17" s="4" customFormat="1" ht="18.75" hidden="1" customHeight="1" x14ac:dyDescent="0.3">
      <c r="A708" s="7">
        <v>3122</v>
      </c>
      <c r="B708" s="38"/>
      <c r="C708" s="38"/>
      <c r="D708" s="5"/>
      <c r="E708" s="5"/>
      <c r="F708" s="5">
        <f t="shared" si="374"/>
        <v>0</v>
      </c>
      <c r="G708" s="5"/>
      <c r="H708" s="5"/>
      <c r="I708" s="30"/>
      <c r="J708" s="5">
        <f t="shared" si="375"/>
        <v>0</v>
      </c>
      <c r="K708" s="30"/>
      <c r="L708" s="30"/>
      <c r="M708" s="30"/>
      <c r="N708" s="5">
        <f t="shared" si="364"/>
        <v>0</v>
      </c>
      <c r="O708" s="5">
        <f t="shared" si="365"/>
        <v>0</v>
      </c>
      <c r="P708" s="2">
        <f t="shared" si="356"/>
        <v>0</v>
      </c>
    </row>
    <row r="709" spans="1:17" s="4" customFormat="1" ht="18.75" hidden="1" customHeight="1" x14ac:dyDescent="0.3">
      <c r="A709" s="7">
        <v>3132</v>
      </c>
      <c r="B709" s="38"/>
      <c r="C709" s="38"/>
      <c r="D709" s="5"/>
      <c r="E709" s="5"/>
      <c r="F709" s="5">
        <f t="shared" si="374"/>
        <v>0</v>
      </c>
      <c r="G709" s="5"/>
      <c r="H709" s="5"/>
      <c r="I709" s="30"/>
      <c r="J709" s="5">
        <f t="shared" si="375"/>
        <v>0</v>
      </c>
      <c r="K709" s="30"/>
      <c r="L709" s="30"/>
      <c r="M709" s="30"/>
      <c r="N709" s="5">
        <f t="shared" si="364"/>
        <v>0</v>
      </c>
      <c r="O709" s="5">
        <f t="shared" si="365"/>
        <v>0</v>
      </c>
      <c r="P709" s="2">
        <f t="shared" si="356"/>
        <v>0</v>
      </c>
    </row>
    <row r="710" spans="1:17" s="4" customFormat="1" ht="18.75" hidden="1" customHeight="1" x14ac:dyDescent="0.3">
      <c r="A710" s="7">
        <v>3142</v>
      </c>
      <c r="B710" s="38"/>
      <c r="C710" s="38"/>
      <c r="D710" s="8"/>
      <c r="E710" s="8"/>
      <c r="F710" s="5">
        <f t="shared" si="374"/>
        <v>0</v>
      </c>
      <c r="G710" s="8"/>
      <c r="H710" s="8"/>
      <c r="I710" s="31"/>
      <c r="J710" s="5">
        <f t="shared" si="375"/>
        <v>0</v>
      </c>
      <c r="K710" s="31"/>
      <c r="L710" s="31"/>
      <c r="M710" s="31"/>
      <c r="N710" s="5">
        <f t="shared" si="364"/>
        <v>0</v>
      </c>
      <c r="O710" s="5">
        <f t="shared" si="365"/>
        <v>0</v>
      </c>
      <c r="P710" s="2">
        <f t="shared" si="356"/>
        <v>0</v>
      </c>
    </row>
    <row r="711" spans="1:17" s="4" customFormat="1" ht="18.75" hidden="1" customHeight="1" x14ac:dyDescent="0.3">
      <c r="A711" s="7"/>
      <c r="B711" s="38"/>
      <c r="C711" s="38"/>
      <c r="D711" s="8"/>
      <c r="E711" s="8"/>
      <c r="F711" s="5">
        <f t="shared" si="374"/>
        <v>0</v>
      </c>
      <c r="G711" s="8"/>
      <c r="H711" s="8"/>
      <c r="I711" s="31"/>
      <c r="J711" s="5">
        <f t="shared" si="375"/>
        <v>0</v>
      </c>
      <c r="K711" s="31"/>
      <c r="L711" s="31"/>
      <c r="M711" s="31"/>
      <c r="N711" s="5">
        <f t="shared" si="364"/>
        <v>0</v>
      </c>
      <c r="O711" s="5">
        <f t="shared" si="365"/>
        <v>0</v>
      </c>
      <c r="P711" s="2">
        <f t="shared" si="356"/>
        <v>0</v>
      </c>
    </row>
    <row r="712" spans="1:17" s="32" customFormat="1" ht="96.75" customHeight="1" x14ac:dyDescent="0.3">
      <c r="A712" s="15" t="s">
        <v>32</v>
      </c>
      <c r="B712" s="15" t="s">
        <v>23</v>
      </c>
      <c r="C712" s="16" t="s">
        <v>34</v>
      </c>
      <c r="D712" s="13">
        <f t="shared" ref="D712:M712" si="376">D713+D732</f>
        <v>2206.9209999999998</v>
      </c>
      <c r="E712" s="13">
        <f t="shared" si="376"/>
        <v>2206.91894</v>
      </c>
      <c r="F712" s="13">
        <f t="shared" si="376"/>
        <v>0</v>
      </c>
      <c r="G712" s="13">
        <f t="shared" si="376"/>
        <v>0</v>
      </c>
      <c r="H712" s="13">
        <f t="shared" si="376"/>
        <v>0</v>
      </c>
      <c r="I712" s="13">
        <f t="shared" si="376"/>
        <v>0</v>
      </c>
      <c r="J712" s="13">
        <f t="shared" si="376"/>
        <v>0</v>
      </c>
      <c r="K712" s="13">
        <f t="shared" si="376"/>
        <v>0</v>
      </c>
      <c r="L712" s="13">
        <f t="shared" si="376"/>
        <v>0</v>
      </c>
      <c r="M712" s="13">
        <f t="shared" si="376"/>
        <v>0</v>
      </c>
      <c r="N712" s="13">
        <f t="shared" si="364"/>
        <v>2206.9209999999998</v>
      </c>
      <c r="O712" s="13">
        <f t="shared" si="365"/>
        <v>2206.91894</v>
      </c>
      <c r="P712" s="32">
        <f>E712/1000</f>
        <v>2.20691894</v>
      </c>
    </row>
    <row r="713" spans="1:17" ht="18.75" customHeight="1" x14ac:dyDescent="0.3">
      <c r="A713" s="22" t="s">
        <v>8</v>
      </c>
      <c r="B713" s="38"/>
      <c r="C713" s="38"/>
      <c r="D713" s="9">
        <f t="shared" ref="D713:M713" si="377">SUM(D714:D731)</f>
        <v>2206.9209999999998</v>
      </c>
      <c r="E713" s="9">
        <f t="shared" si="377"/>
        <v>2206.91894</v>
      </c>
      <c r="F713" s="9">
        <f t="shared" si="377"/>
        <v>0</v>
      </c>
      <c r="G713" s="9">
        <f t="shared" si="377"/>
        <v>0</v>
      </c>
      <c r="H713" s="9">
        <f t="shared" si="377"/>
        <v>0</v>
      </c>
      <c r="I713" s="29">
        <f t="shared" si="377"/>
        <v>0</v>
      </c>
      <c r="J713" s="9">
        <f t="shared" si="377"/>
        <v>0</v>
      </c>
      <c r="K713" s="29">
        <f t="shared" si="377"/>
        <v>0</v>
      </c>
      <c r="L713" s="29">
        <f t="shared" si="377"/>
        <v>0</v>
      </c>
      <c r="M713" s="29">
        <f t="shared" si="377"/>
        <v>0</v>
      </c>
      <c r="N713" s="9">
        <f t="shared" si="364"/>
        <v>2206.9209999999998</v>
      </c>
      <c r="O713" s="9">
        <f t="shared" si="365"/>
        <v>2206.91894</v>
      </c>
      <c r="P713" s="2">
        <f t="shared" ref="P713:P776" si="378">E713/1000</f>
        <v>2.20691894</v>
      </c>
    </row>
    <row r="714" spans="1:17" ht="18.75" hidden="1" customHeight="1" x14ac:dyDescent="0.3">
      <c r="A714" s="7">
        <v>2111</v>
      </c>
      <c r="B714" s="38"/>
      <c r="C714" s="38"/>
      <c r="D714" s="5"/>
      <c r="E714" s="5"/>
      <c r="F714" s="5">
        <f>SUM(G714:I714)</f>
        <v>0</v>
      </c>
      <c r="G714" s="5"/>
      <c r="H714" s="5"/>
      <c r="I714" s="30"/>
      <c r="J714" s="5">
        <f>SUM(K714:M714)</f>
        <v>0</v>
      </c>
      <c r="K714" s="30"/>
      <c r="L714" s="30"/>
      <c r="M714" s="30"/>
      <c r="N714" s="5">
        <f t="shared" si="364"/>
        <v>0</v>
      </c>
      <c r="O714" s="5">
        <f t="shared" si="365"/>
        <v>0</v>
      </c>
      <c r="P714" s="2">
        <f t="shared" si="378"/>
        <v>0</v>
      </c>
    </row>
    <row r="715" spans="1:17" ht="18.75" hidden="1" customHeight="1" x14ac:dyDescent="0.3">
      <c r="A715" s="7">
        <v>2120</v>
      </c>
      <c r="B715" s="38"/>
      <c r="C715" s="38"/>
      <c r="D715" s="5"/>
      <c r="E715" s="5"/>
      <c r="F715" s="5">
        <f t="shared" ref="F715:F731" si="379">SUM(G715:I715)</f>
        <v>0</v>
      </c>
      <c r="G715" s="5"/>
      <c r="H715" s="5"/>
      <c r="I715" s="30"/>
      <c r="J715" s="5">
        <f t="shared" ref="J715:J731" si="380">SUM(K715:M715)</f>
        <v>0</v>
      </c>
      <c r="K715" s="30"/>
      <c r="L715" s="30"/>
      <c r="M715" s="30"/>
      <c r="N715" s="5">
        <f t="shared" si="364"/>
        <v>0</v>
      </c>
      <c r="O715" s="5">
        <f t="shared" si="365"/>
        <v>0</v>
      </c>
      <c r="P715" s="2">
        <f t="shared" si="378"/>
        <v>0</v>
      </c>
    </row>
    <row r="716" spans="1:17" ht="18.75" hidden="1" customHeight="1" x14ac:dyDescent="0.3">
      <c r="A716" s="7">
        <v>2210</v>
      </c>
      <c r="B716" s="38"/>
      <c r="C716" s="38"/>
      <c r="D716" s="5"/>
      <c r="E716" s="5"/>
      <c r="F716" s="5">
        <f t="shared" si="379"/>
        <v>0</v>
      </c>
      <c r="G716" s="5"/>
      <c r="H716" s="5"/>
      <c r="I716" s="30"/>
      <c r="J716" s="5">
        <f t="shared" si="380"/>
        <v>0</v>
      </c>
      <c r="K716" s="30"/>
      <c r="L716" s="30"/>
      <c r="M716" s="30"/>
      <c r="N716" s="5">
        <f t="shared" si="364"/>
        <v>0</v>
      </c>
      <c r="O716" s="5">
        <f t="shared" si="365"/>
        <v>0</v>
      </c>
      <c r="P716" s="2">
        <f t="shared" si="378"/>
        <v>0</v>
      </c>
    </row>
    <row r="717" spans="1:17" ht="18.75" hidden="1" customHeight="1" x14ac:dyDescent="0.3">
      <c r="A717" s="7">
        <v>2220</v>
      </c>
      <c r="B717" s="38"/>
      <c r="C717" s="38"/>
      <c r="D717" s="5"/>
      <c r="E717" s="5"/>
      <c r="F717" s="5">
        <f t="shared" si="379"/>
        <v>0</v>
      </c>
      <c r="G717" s="5"/>
      <c r="H717" s="5"/>
      <c r="I717" s="30"/>
      <c r="J717" s="5">
        <f t="shared" si="380"/>
        <v>0</v>
      </c>
      <c r="K717" s="30"/>
      <c r="L717" s="30"/>
      <c r="M717" s="30"/>
      <c r="N717" s="5">
        <f t="shared" si="364"/>
        <v>0</v>
      </c>
      <c r="O717" s="5">
        <f t="shared" si="365"/>
        <v>0</v>
      </c>
      <c r="P717" s="2">
        <f t="shared" si="378"/>
        <v>0</v>
      </c>
    </row>
    <row r="718" spans="1:17" ht="18.75" hidden="1" customHeight="1" x14ac:dyDescent="0.3">
      <c r="A718" s="7">
        <v>2230</v>
      </c>
      <c r="B718" s="38"/>
      <c r="C718" s="38"/>
      <c r="D718" s="5"/>
      <c r="E718" s="5"/>
      <c r="F718" s="5">
        <f t="shared" si="379"/>
        <v>0</v>
      </c>
      <c r="G718" s="5"/>
      <c r="H718" s="5"/>
      <c r="I718" s="30"/>
      <c r="J718" s="5">
        <f t="shared" si="380"/>
        <v>0</v>
      </c>
      <c r="K718" s="30"/>
      <c r="L718" s="30"/>
      <c r="M718" s="30"/>
      <c r="N718" s="5">
        <f t="shared" si="364"/>
        <v>0</v>
      </c>
      <c r="O718" s="5">
        <f t="shared" si="365"/>
        <v>0</v>
      </c>
      <c r="P718" s="2">
        <f t="shared" si="378"/>
        <v>0</v>
      </c>
    </row>
    <row r="719" spans="1:17" ht="18.75" hidden="1" customHeight="1" x14ac:dyDescent="0.3">
      <c r="A719" s="7">
        <v>2240</v>
      </c>
      <c r="B719" s="38"/>
      <c r="C719" s="38"/>
      <c r="D719" s="5"/>
      <c r="E719" s="5"/>
      <c r="F719" s="5">
        <f t="shared" si="379"/>
        <v>0</v>
      </c>
      <c r="G719" s="5"/>
      <c r="H719" s="5"/>
      <c r="I719" s="30"/>
      <c r="J719" s="5">
        <f t="shared" si="380"/>
        <v>0</v>
      </c>
      <c r="K719" s="30"/>
      <c r="L719" s="30"/>
      <c r="M719" s="30"/>
      <c r="N719" s="5">
        <f t="shared" si="364"/>
        <v>0</v>
      </c>
      <c r="O719" s="5">
        <f t="shared" si="365"/>
        <v>0</v>
      </c>
      <c r="P719" s="2">
        <f t="shared" si="378"/>
        <v>0</v>
      </c>
    </row>
    <row r="720" spans="1:17" ht="18.75" hidden="1" customHeight="1" x14ac:dyDescent="0.3">
      <c r="A720" s="7">
        <v>2250</v>
      </c>
      <c r="B720" s="38"/>
      <c r="C720" s="38"/>
      <c r="D720" s="5"/>
      <c r="E720" s="5"/>
      <c r="F720" s="5">
        <f t="shared" si="379"/>
        <v>0</v>
      </c>
      <c r="G720" s="5"/>
      <c r="H720" s="5"/>
      <c r="I720" s="30"/>
      <c r="J720" s="5">
        <f t="shared" si="380"/>
        <v>0</v>
      </c>
      <c r="K720" s="30"/>
      <c r="L720" s="30"/>
      <c r="M720" s="30"/>
      <c r="N720" s="5">
        <f t="shared" si="364"/>
        <v>0</v>
      </c>
      <c r="O720" s="5">
        <f t="shared" si="365"/>
        <v>0</v>
      </c>
      <c r="P720" s="2">
        <f t="shared" si="378"/>
        <v>0</v>
      </c>
    </row>
    <row r="721" spans="1:17" ht="18.75" hidden="1" customHeight="1" x14ac:dyDescent="0.3">
      <c r="A721" s="7">
        <v>2271</v>
      </c>
      <c r="B721" s="38"/>
      <c r="C721" s="38"/>
      <c r="D721" s="5"/>
      <c r="E721" s="5"/>
      <c r="F721" s="5">
        <f t="shared" si="379"/>
        <v>0</v>
      </c>
      <c r="G721" s="5"/>
      <c r="H721" s="5"/>
      <c r="I721" s="30"/>
      <c r="J721" s="5">
        <f t="shared" si="380"/>
        <v>0</v>
      </c>
      <c r="K721" s="30"/>
      <c r="L721" s="30"/>
      <c r="M721" s="30"/>
      <c r="N721" s="5">
        <f t="shared" si="364"/>
        <v>0</v>
      </c>
      <c r="O721" s="5">
        <f t="shared" si="365"/>
        <v>0</v>
      </c>
      <c r="P721" s="2">
        <f t="shared" si="378"/>
        <v>0</v>
      </c>
    </row>
    <row r="722" spans="1:17" ht="18.75" hidden="1" customHeight="1" x14ac:dyDescent="0.3">
      <c r="A722" s="7">
        <v>2272</v>
      </c>
      <c r="B722" s="38"/>
      <c r="C722" s="38"/>
      <c r="D722" s="5"/>
      <c r="E722" s="5"/>
      <c r="F722" s="5">
        <f t="shared" si="379"/>
        <v>0</v>
      </c>
      <c r="G722" s="5"/>
      <c r="H722" s="5"/>
      <c r="I722" s="30"/>
      <c r="J722" s="5">
        <f t="shared" si="380"/>
        <v>0</v>
      </c>
      <c r="K722" s="30"/>
      <c r="L722" s="30"/>
      <c r="M722" s="30"/>
      <c r="N722" s="5">
        <f t="shared" si="364"/>
        <v>0</v>
      </c>
      <c r="O722" s="5">
        <f t="shared" si="365"/>
        <v>0</v>
      </c>
      <c r="P722" s="2">
        <f t="shared" si="378"/>
        <v>0</v>
      </c>
    </row>
    <row r="723" spans="1:17" ht="18.75" hidden="1" customHeight="1" x14ac:dyDescent="0.3">
      <c r="A723" s="7">
        <v>2273</v>
      </c>
      <c r="B723" s="38"/>
      <c r="C723" s="38"/>
      <c r="D723" s="5"/>
      <c r="E723" s="5"/>
      <c r="F723" s="5">
        <f t="shared" si="379"/>
        <v>0</v>
      </c>
      <c r="G723" s="5"/>
      <c r="H723" s="5"/>
      <c r="I723" s="30"/>
      <c r="J723" s="5">
        <f t="shared" si="380"/>
        <v>0</v>
      </c>
      <c r="K723" s="30"/>
      <c r="L723" s="30"/>
      <c r="M723" s="30"/>
      <c r="N723" s="5">
        <f t="shared" si="364"/>
        <v>0</v>
      </c>
      <c r="O723" s="5">
        <f t="shared" si="365"/>
        <v>0</v>
      </c>
      <c r="P723" s="2">
        <f t="shared" si="378"/>
        <v>0</v>
      </c>
    </row>
    <row r="724" spans="1:17" ht="18.75" hidden="1" customHeight="1" x14ac:dyDescent="0.3">
      <c r="A724" s="7">
        <v>2274</v>
      </c>
      <c r="B724" s="38"/>
      <c r="C724" s="38"/>
      <c r="D724" s="5"/>
      <c r="E724" s="5"/>
      <c r="F724" s="5">
        <f t="shared" si="379"/>
        <v>0</v>
      </c>
      <c r="G724" s="5"/>
      <c r="H724" s="5"/>
      <c r="I724" s="30"/>
      <c r="J724" s="5">
        <f t="shared" si="380"/>
        <v>0</v>
      </c>
      <c r="K724" s="30"/>
      <c r="L724" s="30"/>
      <c r="M724" s="30"/>
      <c r="N724" s="5">
        <f t="shared" si="364"/>
        <v>0</v>
      </c>
      <c r="O724" s="5">
        <f t="shared" si="365"/>
        <v>0</v>
      </c>
      <c r="P724" s="2">
        <f t="shared" si="378"/>
        <v>0</v>
      </c>
    </row>
    <row r="725" spans="1:17" ht="18.75" hidden="1" customHeight="1" x14ac:dyDescent="0.3">
      <c r="A725" s="7">
        <v>2275</v>
      </c>
      <c r="B725" s="38"/>
      <c r="C725" s="38"/>
      <c r="D725" s="5"/>
      <c r="E725" s="5"/>
      <c r="F725" s="5">
        <f t="shared" si="379"/>
        <v>0</v>
      </c>
      <c r="G725" s="5"/>
      <c r="H725" s="5"/>
      <c r="I725" s="30"/>
      <c r="J725" s="5">
        <f t="shared" si="380"/>
        <v>0</v>
      </c>
      <c r="K725" s="30"/>
      <c r="L725" s="30"/>
      <c r="M725" s="30"/>
      <c r="N725" s="5">
        <f t="shared" si="364"/>
        <v>0</v>
      </c>
      <c r="O725" s="5">
        <f t="shared" si="365"/>
        <v>0</v>
      </c>
      <c r="P725" s="2">
        <f t="shared" si="378"/>
        <v>0</v>
      </c>
    </row>
    <row r="726" spans="1:17" ht="18.75" hidden="1" customHeight="1" x14ac:dyDescent="0.3">
      <c r="A726" s="7">
        <v>2276</v>
      </c>
      <c r="B726" s="38"/>
      <c r="C726" s="38"/>
      <c r="D726" s="5"/>
      <c r="E726" s="5"/>
      <c r="F726" s="5">
        <f t="shared" si="379"/>
        <v>0</v>
      </c>
      <c r="G726" s="5"/>
      <c r="H726" s="5"/>
      <c r="I726" s="30"/>
      <c r="J726" s="5">
        <f t="shared" si="380"/>
        <v>0</v>
      </c>
      <c r="K726" s="30"/>
      <c r="L726" s="30"/>
      <c r="M726" s="30"/>
      <c r="N726" s="5">
        <f t="shared" si="364"/>
        <v>0</v>
      </c>
      <c r="O726" s="5">
        <f t="shared" si="365"/>
        <v>0</v>
      </c>
      <c r="P726" s="2">
        <f t="shared" si="378"/>
        <v>0</v>
      </c>
    </row>
    <row r="727" spans="1:17" ht="18.75" customHeight="1" x14ac:dyDescent="0.3">
      <c r="A727" s="7">
        <v>2282</v>
      </c>
      <c r="B727" s="38"/>
      <c r="C727" s="38"/>
      <c r="D727" s="5">
        <v>2206.9209999999998</v>
      </c>
      <c r="E727" s="5">
        <v>2206.91894</v>
      </c>
      <c r="F727" s="5">
        <f t="shared" si="379"/>
        <v>0</v>
      </c>
      <c r="G727" s="5"/>
      <c r="H727" s="5"/>
      <c r="I727" s="30"/>
      <c r="J727" s="5">
        <f t="shared" si="380"/>
        <v>0</v>
      </c>
      <c r="K727" s="30"/>
      <c r="L727" s="30"/>
      <c r="M727" s="30"/>
      <c r="N727" s="5">
        <f t="shared" si="364"/>
        <v>2206.9209999999998</v>
      </c>
      <c r="O727" s="5">
        <f t="shared" si="365"/>
        <v>2206.91894</v>
      </c>
      <c r="P727" s="2">
        <f t="shared" si="378"/>
        <v>2.20691894</v>
      </c>
    </row>
    <row r="728" spans="1:17" ht="18.75" hidden="1" customHeight="1" x14ac:dyDescent="0.3">
      <c r="A728" s="7">
        <v>2610</v>
      </c>
      <c r="B728" s="38"/>
      <c r="C728" s="38"/>
      <c r="D728" s="5"/>
      <c r="E728" s="5"/>
      <c r="F728" s="5">
        <f t="shared" si="379"/>
        <v>0</v>
      </c>
      <c r="G728" s="5"/>
      <c r="H728" s="5"/>
      <c r="I728" s="30"/>
      <c r="J728" s="5">
        <f t="shared" si="380"/>
        <v>0</v>
      </c>
      <c r="K728" s="30"/>
      <c r="L728" s="30"/>
      <c r="M728" s="30"/>
      <c r="N728" s="5">
        <f t="shared" ref="N728:N791" si="381">D728+F728</f>
        <v>0</v>
      </c>
      <c r="O728" s="5">
        <f t="shared" ref="O728:O791" si="382">E728+J728</f>
        <v>0</v>
      </c>
      <c r="P728" s="2">
        <f t="shared" si="378"/>
        <v>0</v>
      </c>
    </row>
    <row r="729" spans="1:17" ht="18.75" hidden="1" customHeight="1" x14ac:dyDescent="0.3">
      <c r="A729" s="7">
        <v>2720</v>
      </c>
      <c r="B729" s="38"/>
      <c r="C729" s="38"/>
      <c r="D729" s="5"/>
      <c r="E729" s="5"/>
      <c r="F729" s="5">
        <f t="shared" si="379"/>
        <v>0</v>
      </c>
      <c r="G729" s="5"/>
      <c r="H729" s="5"/>
      <c r="I729" s="30"/>
      <c r="J729" s="5">
        <f t="shared" si="380"/>
        <v>0</v>
      </c>
      <c r="K729" s="30"/>
      <c r="L729" s="30"/>
      <c r="M729" s="30"/>
      <c r="N729" s="5">
        <f t="shared" si="381"/>
        <v>0</v>
      </c>
      <c r="O729" s="5">
        <f t="shared" si="382"/>
        <v>0</v>
      </c>
      <c r="P729" s="2">
        <f t="shared" si="378"/>
        <v>0</v>
      </c>
    </row>
    <row r="730" spans="1:17" ht="18.75" hidden="1" customHeight="1" x14ac:dyDescent="0.3">
      <c r="A730" s="7">
        <v>2730</v>
      </c>
      <c r="B730" s="38"/>
      <c r="C730" s="38"/>
      <c r="D730" s="5"/>
      <c r="E730" s="5"/>
      <c r="F730" s="5">
        <f t="shared" si="379"/>
        <v>0</v>
      </c>
      <c r="G730" s="5"/>
      <c r="H730" s="5"/>
      <c r="I730" s="30"/>
      <c r="J730" s="5">
        <f t="shared" si="380"/>
        <v>0</v>
      </c>
      <c r="K730" s="30"/>
      <c r="L730" s="30"/>
      <c r="M730" s="30"/>
      <c r="N730" s="5">
        <f t="shared" si="381"/>
        <v>0</v>
      </c>
      <c r="O730" s="5">
        <f t="shared" si="382"/>
        <v>0</v>
      </c>
      <c r="P730" s="2">
        <f t="shared" si="378"/>
        <v>0</v>
      </c>
    </row>
    <row r="731" spans="1:17" ht="18.75" hidden="1" customHeight="1" x14ac:dyDescent="0.3">
      <c r="A731" s="7">
        <v>2800</v>
      </c>
      <c r="B731" s="38"/>
      <c r="C731" s="38"/>
      <c r="D731" s="5"/>
      <c r="E731" s="5"/>
      <c r="F731" s="5">
        <f t="shared" si="379"/>
        <v>0</v>
      </c>
      <c r="G731" s="5"/>
      <c r="H731" s="5"/>
      <c r="I731" s="30"/>
      <c r="J731" s="5">
        <f t="shared" si="380"/>
        <v>0</v>
      </c>
      <c r="K731" s="30"/>
      <c r="L731" s="30"/>
      <c r="M731" s="30"/>
      <c r="N731" s="5">
        <f t="shared" si="381"/>
        <v>0</v>
      </c>
      <c r="O731" s="5">
        <f t="shared" si="382"/>
        <v>0</v>
      </c>
      <c r="P731" s="2">
        <f t="shared" si="378"/>
        <v>0</v>
      </c>
      <c r="Q731" s="19"/>
    </row>
    <row r="732" spans="1:17" ht="18.75" customHeight="1" x14ac:dyDescent="0.3">
      <c r="A732" s="22" t="s">
        <v>9</v>
      </c>
      <c r="B732" s="38"/>
      <c r="C732" s="38"/>
      <c r="D732" s="9">
        <f t="shared" ref="D732:M732" si="383">SUM(D733:D737)</f>
        <v>0</v>
      </c>
      <c r="E732" s="9">
        <f t="shared" si="383"/>
        <v>0</v>
      </c>
      <c r="F732" s="9">
        <f t="shared" si="383"/>
        <v>0</v>
      </c>
      <c r="G732" s="9">
        <f t="shared" si="383"/>
        <v>0</v>
      </c>
      <c r="H732" s="9">
        <f t="shared" si="383"/>
        <v>0</v>
      </c>
      <c r="I732" s="29">
        <f t="shared" si="383"/>
        <v>0</v>
      </c>
      <c r="J732" s="9">
        <f t="shared" si="383"/>
        <v>0</v>
      </c>
      <c r="K732" s="29">
        <f t="shared" si="383"/>
        <v>0</v>
      </c>
      <c r="L732" s="29">
        <f t="shared" si="383"/>
        <v>0</v>
      </c>
      <c r="M732" s="29">
        <f t="shared" si="383"/>
        <v>0</v>
      </c>
      <c r="N732" s="9">
        <f t="shared" si="381"/>
        <v>0</v>
      </c>
      <c r="O732" s="9">
        <f t="shared" si="382"/>
        <v>0</v>
      </c>
      <c r="P732" s="2">
        <f t="shared" si="378"/>
        <v>0</v>
      </c>
    </row>
    <row r="733" spans="1:17" s="4" customFormat="1" ht="18.75" hidden="1" customHeight="1" x14ac:dyDescent="0.3">
      <c r="A733" s="7">
        <v>3110</v>
      </c>
      <c r="B733" s="38"/>
      <c r="C733" s="38"/>
      <c r="D733" s="5"/>
      <c r="E733" s="5"/>
      <c r="F733" s="5">
        <f t="shared" ref="F733:F737" si="384">SUM(G733:I733)</f>
        <v>0</v>
      </c>
      <c r="G733" s="5"/>
      <c r="H733" s="5"/>
      <c r="I733" s="30"/>
      <c r="J733" s="5">
        <f t="shared" ref="J733:J737" si="385">SUM(K733:M733)</f>
        <v>0</v>
      </c>
      <c r="K733" s="30"/>
      <c r="L733" s="30"/>
      <c r="M733" s="30"/>
      <c r="N733" s="5">
        <f t="shared" si="381"/>
        <v>0</v>
      </c>
      <c r="O733" s="5">
        <f t="shared" si="382"/>
        <v>0</v>
      </c>
      <c r="P733" s="2">
        <f t="shared" si="378"/>
        <v>0</v>
      </c>
    </row>
    <row r="734" spans="1:17" s="4" customFormat="1" ht="18.75" hidden="1" customHeight="1" x14ac:dyDescent="0.3">
      <c r="A734" s="7">
        <v>3122</v>
      </c>
      <c r="B734" s="38"/>
      <c r="C734" s="38"/>
      <c r="D734" s="5"/>
      <c r="E734" s="5"/>
      <c r="F734" s="5">
        <f t="shared" si="384"/>
        <v>0</v>
      </c>
      <c r="G734" s="5"/>
      <c r="H734" s="5"/>
      <c r="I734" s="30"/>
      <c r="J734" s="5">
        <f t="shared" si="385"/>
        <v>0</v>
      </c>
      <c r="K734" s="30"/>
      <c r="L734" s="30"/>
      <c r="M734" s="30"/>
      <c r="N734" s="5">
        <f t="shared" si="381"/>
        <v>0</v>
      </c>
      <c r="O734" s="5">
        <f t="shared" si="382"/>
        <v>0</v>
      </c>
      <c r="P734" s="2">
        <f t="shared" si="378"/>
        <v>0</v>
      </c>
    </row>
    <row r="735" spans="1:17" s="4" customFormat="1" ht="18.75" hidden="1" customHeight="1" x14ac:dyDescent="0.3">
      <c r="A735" s="7">
        <v>3132</v>
      </c>
      <c r="B735" s="38"/>
      <c r="C735" s="38"/>
      <c r="D735" s="5"/>
      <c r="E735" s="5"/>
      <c r="F735" s="5">
        <f t="shared" si="384"/>
        <v>0</v>
      </c>
      <c r="G735" s="5"/>
      <c r="H735" s="5"/>
      <c r="I735" s="30"/>
      <c r="J735" s="5">
        <f t="shared" si="385"/>
        <v>0</v>
      </c>
      <c r="K735" s="30"/>
      <c r="L735" s="30"/>
      <c r="M735" s="30"/>
      <c r="N735" s="5">
        <f t="shared" si="381"/>
        <v>0</v>
      </c>
      <c r="O735" s="5">
        <f t="shared" si="382"/>
        <v>0</v>
      </c>
      <c r="P735" s="2">
        <f t="shared" si="378"/>
        <v>0</v>
      </c>
    </row>
    <row r="736" spans="1:17" s="4" customFormat="1" ht="18.75" hidden="1" customHeight="1" x14ac:dyDescent="0.3">
      <c r="A736" s="7">
        <v>3142</v>
      </c>
      <c r="B736" s="38"/>
      <c r="C736" s="38"/>
      <c r="D736" s="8"/>
      <c r="E736" s="8"/>
      <c r="F736" s="5">
        <f t="shared" si="384"/>
        <v>0</v>
      </c>
      <c r="G736" s="8"/>
      <c r="H736" s="8"/>
      <c r="I736" s="31"/>
      <c r="J736" s="5">
        <f t="shared" si="385"/>
        <v>0</v>
      </c>
      <c r="K736" s="31"/>
      <c r="L736" s="31"/>
      <c r="M736" s="31"/>
      <c r="N736" s="5">
        <f t="shared" si="381"/>
        <v>0</v>
      </c>
      <c r="O736" s="5">
        <f t="shared" si="382"/>
        <v>0</v>
      </c>
      <c r="P736" s="2">
        <f t="shared" si="378"/>
        <v>0</v>
      </c>
    </row>
    <row r="737" spans="1:16" s="4" customFormat="1" ht="18.75" hidden="1" customHeight="1" x14ac:dyDescent="0.3">
      <c r="A737" s="7"/>
      <c r="B737" s="38"/>
      <c r="C737" s="38"/>
      <c r="D737" s="8"/>
      <c r="E737" s="8"/>
      <c r="F737" s="5">
        <f t="shared" si="384"/>
        <v>0</v>
      </c>
      <c r="G737" s="8"/>
      <c r="H737" s="8"/>
      <c r="I737" s="31"/>
      <c r="J737" s="5">
        <f t="shared" si="385"/>
        <v>0</v>
      </c>
      <c r="K737" s="31"/>
      <c r="L737" s="31"/>
      <c r="M737" s="31"/>
      <c r="N737" s="5">
        <f t="shared" si="381"/>
        <v>0</v>
      </c>
      <c r="O737" s="5">
        <f t="shared" si="382"/>
        <v>0</v>
      </c>
      <c r="P737" s="2">
        <f t="shared" si="378"/>
        <v>0</v>
      </c>
    </row>
    <row r="738" spans="1:16" s="32" customFormat="1" ht="33" customHeight="1" x14ac:dyDescent="0.3">
      <c r="A738" s="15" t="s">
        <v>36</v>
      </c>
      <c r="B738" s="15" t="s">
        <v>107</v>
      </c>
      <c r="C738" s="16" t="s">
        <v>106</v>
      </c>
      <c r="D738" s="13">
        <f t="shared" ref="D738:M738" si="386">D739+D758</f>
        <v>11</v>
      </c>
      <c r="E738" s="13">
        <f t="shared" si="386"/>
        <v>11</v>
      </c>
      <c r="F738" s="13">
        <f t="shared" si="386"/>
        <v>0</v>
      </c>
      <c r="G738" s="13">
        <f t="shared" si="386"/>
        <v>0</v>
      </c>
      <c r="H738" s="13">
        <f t="shared" si="386"/>
        <v>0</v>
      </c>
      <c r="I738" s="13">
        <f t="shared" si="386"/>
        <v>0</v>
      </c>
      <c r="J738" s="13">
        <f t="shared" si="386"/>
        <v>0</v>
      </c>
      <c r="K738" s="13">
        <f t="shared" si="386"/>
        <v>0</v>
      </c>
      <c r="L738" s="13">
        <f t="shared" si="386"/>
        <v>0</v>
      </c>
      <c r="M738" s="13">
        <f t="shared" si="386"/>
        <v>0</v>
      </c>
      <c r="N738" s="13">
        <f t="shared" si="381"/>
        <v>11</v>
      </c>
      <c r="O738" s="13">
        <f t="shared" si="382"/>
        <v>11</v>
      </c>
      <c r="P738" s="32">
        <f t="shared" si="378"/>
        <v>1.0999999999999999E-2</v>
      </c>
    </row>
    <row r="739" spans="1:16" ht="18.75" customHeight="1" x14ac:dyDescent="0.3">
      <c r="A739" s="22" t="s">
        <v>8</v>
      </c>
      <c r="B739" s="38"/>
      <c r="C739" s="38"/>
      <c r="D739" s="9">
        <f t="shared" ref="D739:M739" si="387">SUM(D740:D757)</f>
        <v>11</v>
      </c>
      <c r="E739" s="9">
        <f t="shared" si="387"/>
        <v>11</v>
      </c>
      <c r="F739" s="9">
        <f t="shared" si="387"/>
        <v>0</v>
      </c>
      <c r="G739" s="9">
        <f t="shared" si="387"/>
        <v>0</v>
      </c>
      <c r="H739" s="9">
        <f t="shared" si="387"/>
        <v>0</v>
      </c>
      <c r="I739" s="29">
        <f t="shared" si="387"/>
        <v>0</v>
      </c>
      <c r="J739" s="9">
        <f t="shared" si="387"/>
        <v>0</v>
      </c>
      <c r="K739" s="29">
        <f t="shared" si="387"/>
        <v>0</v>
      </c>
      <c r="L739" s="29">
        <f t="shared" si="387"/>
        <v>0</v>
      </c>
      <c r="M739" s="29">
        <f t="shared" si="387"/>
        <v>0</v>
      </c>
      <c r="N739" s="9">
        <f t="shared" si="381"/>
        <v>11</v>
      </c>
      <c r="O739" s="9">
        <f t="shared" si="382"/>
        <v>11</v>
      </c>
      <c r="P739" s="2">
        <f t="shared" si="378"/>
        <v>1.0999999999999999E-2</v>
      </c>
    </row>
    <row r="740" spans="1:16" ht="18.75" hidden="1" customHeight="1" x14ac:dyDescent="0.3">
      <c r="A740" s="7">
        <v>2111</v>
      </c>
      <c r="B740" s="38"/>
      <c r="C740" s="38"/>
      <c r="D740" s="5"/>
      <c r="E740" s="5"/>
      <c r="F740" s="5">
        <f>SUM(G740:I740)</f>
        <v>0</v>
      </c>
      <c r="G740" s="5"/>
      <c r="H740" s="5"/>
      <c r="I740" s="30"/>
      <c r="J740" s="5">
        <f>SUM(K740:M740)</f>
        <v>0</v>
      </c>
      <c r="K740" s="30"/>
      <c r="L740" s="30"/>
      <c r="M740" s="30"/>
      <c r="N740" s="5">
        <f t="shared" si="381"/>
        <v>0</v>
      </c>
      <c r="O740" s="5">
        <f t="shared" si="382"/>
        <v>0</v>
      </c>
      <c r="P740" s="2">
        <f t="shared" si="378"/>
        <v>0</v>
      </c>
    </row>
    <row r="741" spans="1:16" ht="18.75" hidden="1" customHeight="1" x14ac:dyDescent="0.3">
      <c r="A741" s="7">
        <v>2120</v>
      </c>
      <c r="B741" s="38"/>
      <c r="C741" s="38"/>
      <c r="D741" s="5"/>
      <c r="E741" s="5"/>
      <c r="F741" s="5">
        <f t="shared" ref="F741:F757" si="388">SUM(G741:I741)</f>
        <v>0</v>
      </c>
      <c r="G741" s="5"/>
      <c r="H741" s="5"/>
      <c r="I741" s="30"/>
      <c r="J741" s="5">
        <f t="shared" ref="J741:J757" si="389">SUM(K741:M741)</f>
        <v>0</v>
      </c>
      <c r="K741" s="30"/>
      <c r="L741" s="30"/>
      <c r="M741" s="30"/>
      <c r="N741" s="5">
        <f t="shared" si="381"/>
        <v>0</v>
      </c>
      <c r="O741" s="5">
        <f t="shared" si="382"/>
        <v>0</v>
      </c>
      <c r="P741" s="2">
        <f t="shared" si="378"/>
        <v>0</v>
      </c>
    </row>
    <row r="742" spans="1:16" ht="18.75" hidden="1" customHeight="1" x14ac:dyDescent="0.3">
      <c r="A742" s="7">
        <v>2210</v>
      </c>
      <c r="B742" s="38"/>
      <c r="C742" s="38"/>
      <c r="D742" s="5"/>
      <c r="E742" s="5"/>
      <c r="F742" s="5">
        <f t="shared" si="388"/>
        <v>0</v>
      </c>
      <c r="G742" s="5"/>
      <c r="H742" s="5"/>
      <c r="I742" s="30"/>
      <c r="J742" s="5">
        <f t="shared" si="389"/>
        <v>0</v>
      </c>
      <c r="K742" s="30"/>
      <c r="L742" s="30"/>
      <c r="M742" s="30"/>
      <c r="N742" s="5">
        <f t="shared" si="381"/>
        <v>0</v>
      </c>
      <c r="O742" s="5">
        <f t="shared" si="382"/>
        <v>0</v>
      </c>
      <c r="P742" s="2">
        <f t="shared" si="378"/>
        <v>0</v>
      </c>
    </row>
    <row r="743" spans="1:16" ht="18.75" hidden="1" customHeight="1" x14ac:dyDescent="0.3">
      <c r="A743" s="7">
        <v>2220</v>
      </c>
      <c r="B743" s="38"/>
      <c r="C743" s="38"/>
      <c r="D743" s="5"/>
      <c r="E743" s="5"/>
      <c r="F743" s="5">
        <f t="shared" si="388"/>
        <v>0</v>
      </c>
      <c r="G743" s="5"/>
      <c r="H743" s="5"/>
      <c r="I743" s="30"/>
      <c r="J743" s="5">
        <f t="shared" si="389"/>
        <v>0</v>
      </c>
      <c r="K743" s="30"/>
      <c r="L743" s="30"/>
      <c r="M743" s="30"/>
      <c r="N743" s="5">
        <f t="shared" si="381"/>
        <v>0</v>
      </c>
      <c r="O743" s="5">
        <f t="shared" si="382"/>
        <v>0</v>
      </c>
      <c r="P743" s="2">
        <f t="shared" si="378"/>
        <v>0</v>
      </c>
    </row>
    <row r="744" spans="1:16" ht="18.75" hidden="1" customHeight="1" x14ac:dyDescent="0.3">
      <c r="A744" s="7">
        <v>2230</v>
      </c>
      <c r="B744" s="38"/>
      <c r="C744" s="38"/>
      <c r="D744" s="5"/>
      <c r="E744" s="5"/>
      <c r="F744" s="5">
        <f t="shared" si="388"/>
        <v>0</v>
      </c>
      <c r="G744" s="5"/>
      <c r="H744" s="5"/>
      <c r="I744" s="30"/>
      <c r="J744" s="5">
        <f t="shared" si="389"/>
        <v>0</v>
      </c>
      <c r="K744" s="30"/>
      <c r="L744" s="30"/>
      <c r="M744" s="30"/>
      <c r="N744" s="5">
        <f t="shared" si="381"/>
        <v>0</v>
      </c>
      <c r="O744" s="5">
        <f t="shared" si="382"/>
        <v>0</v>
      </c>
      <c r="P744" s="2">
        <f t="shared" si="378"/>
        <v>0</v>
      </c>
    </row>
    <row r="745" spans="1:16" ht="18.75" hidden="1" customHeight="1" x14ac:dyDescent="0.3">
      <c r="A745" s="7">
        <v>2240</v>
      </c>
      <c r="B745" s="38"/>
      <c r="C745" s="38"/>
      <c r="D745" s="5"/>
      <c r="E745" s="5"/>
      <c r="F745" s="5">
        <f t="shared" si="388"/>
        <v>0</v>
      </c>
      <c r="G745" s="5"/>
      <c r="H745" s="5"/>
      <c r="I745" s="30"/>
      <c r="J745" s="5">
        <f t="shared" si="389"/>
        <v>0</v>
      </c>
      <c r="K745" s="30"/>
      <c r="L745" s="30"/>
      <c r="M745" s="30"/>
      <c r="N745" s="5">
        <f t="shared" si="381"/>
        <v>0</v>
      </c>
      <c r="O745" s="5">
        <f t="shared" si="382"/>
        <v>0</v>
      </c>
      <c r="P745" s="2">
        <f t="shared" si="378"/>
        <v>0</v>
      </c>
    </row>
    <row r="746" spans="1:16" ht="18.75" hidden="1" customHeight="1" x14ac:dyDescent="0.3">
      <c r="A746" s="7">
        <v>2250</v>
      </c>
      <c r="B746" s="38"/>
      <c r="C746" s="38"/>
      <c r="D746" s="5"/>
      <c r="E746" s="5"/>
      <c r="F746" s="5">
        <f t="shared" si="388"/>
        <v>0</v>
      </c>
      <c r="G746" s="5"/>
      <c r="H746" s="5"/>
      <c r="I746" s="30"/>
      <c r="J746" s="5">
        <f t="shared" si="389"/>
        <v>0</v>
      </c>
      <c r="K746" s="30"/>
      <c r="L746" s="30"/>
      <c r="M746" s="30"/>
      <c r="N746" s="5">
        <f t="shared" si="381"/>
        <v>0</v>
      </c>
      <c r="O746" s="5">
        <f t="shared" si="382"/>
        <v>0</v>
      </c>
      <c r="P746" s="2">
        <f t="shared" si="378"/>
        <v>0</v>
      </c>
    </row>
    <row r="747" spans="1:16" ht="18.75" hidden="1" customHeight="1" x14ac:dyDescent="0.3">
      <c r="A747" s="7">
        <v>2271</v>
      </c>
      <c r="B747" s="38"/>
      <c r="C747" s="38"/>
      <c r="D747" s="5"/>
      <c r="E747" s="5"/>
      <c r="F747" s="5">
        <f t="shared" si="388"/>
        <v>0</v>
      </c>
      <c r="G747" s="5"/>
      <c r="H747" s="5"/>
      <c r="I747" s="30"/>
      <c r="J747" s="5">
        <f t="shared" si="389"/>
        <v>0</v>
      </c>
      <c r="K747" s="30"/>
      <c r="L747" s="30"/>
      <c r="M747" s="30"/>
      <c r="N747" s="5">
        <f t="shared" si="381"/>
        <v>0</v>
      </c>
      <c r="O747" s="5">
        <f t="shared" si="382"/>
        <v>0</v>
      </c>
      <c r="P747" s="2">
        <f t="shared" si="378"/>
        <v>0</v>
      </c>
    </row>
    <row r="748" spans="1:16" ht="18.75" hidden="1" customHeight="1" x14ac:dyDescent="0.3">
      <c r="A748" s="7">
        <v>2272</v>
      </c>
      <c r="B748" s="38"/>
      <c r="C748" s="38"/>
      <c r="D748" s="5"/>
      <c r="E748" s="5"/>
      <c r="F748" s="5">
        <f t="shared" si="388"/>
        <v>0</v>
      </c>
      <c r="G748" s="5"/>
      <c r="H748" s="5"/>
      <c r="I748" s="30"/>
      <c r="J748" s="5">
        <f t="shared" si="389"/>
        <v>0</v>
      </c>
      <c r="K748" s="30"/>
      <c r="L748" s="30"/>
      <c r="M748" s="30"/>
      <c r="N748" s="5">
        <f t="shared" si="381"/>
        <v>0</v>
      </c>
      <c r="O748" s="5">
        <f t="shared" si="382"/>
        <v>0</v>
      </c>
      <c r="P748" s="2">
        <f t="shared" si="378"/>
        <v>0</v>
      </c>
    </row>
    <row r="749" spans="1:16" ht="18.75" hidden="1" customHeight="1" x14ac:dyDescent="0.3">
      <c r="A749" s="7">
        <v>2273</v>
      </c>
      <c r="B749" s="38"/>
      <c r="C749" s="38"/>
      <c r="D749" s="5"/>
      <c r="E749" s="5"/>
      <c r="F749" s="5">
        <f t="shared" si="388"/>
        <v>0</v>
      </c>
      <c r="G749" s="5"/>
      <c r="H749" s="5"/>
      <c r="I749" s="30"/>
      <c r="J749" s="5">
        <f t="shared" si="389"/>
        <v>0</v>
      </c>
      <c r="K749" s="30"/>
      <c r="L749" s="30"/>
      <c r="M749" s="30"/>
      <c r="N749" s="5">
        <f t="shared" si="381"/>
        <v>0</v>
      </c>
      <c r="O749" s="5">
        <f t="shared" si="382"/>
        <v>0</v>
      </c>
      <c r="P749" s="2">
        <f t="shared" si="378"/>
        <v>0</v>
      </c>
    </row>
    <row r="750" spans="1:16" ht="18.75" hidden="1" customHeight="1" x14ac:dyDescent="0.3">
      <c r="A750" s="7">
        <v>2274</v>
      </c>
      <c r="B750" s="38"/>
      <c r="C750" s="38"/>
      <c r="D750" s="5"/>
      <c r="E750" s="5"/>
      <c r="F750" s="5">
        <f t="shared" si="388"/>
        <v>0</v>
      </c>
      <c r="G750" s="5"/>
      <c r="H750" s="5"/>
      <c r="I750" s="30"/>
      <c r="J750" s="5">
        <f t="shared" si="389"/>
        <v>0</v>
      </c>
      <c r="K750" s="30"/>
      <c r="L750" s="30"/>
      <c r="M750" s="30"/>
      <c r="N750" s="5">
        <f t="shared" si="381"/>
        <v>0</v>
      </c>
      <c r="O750" s="5">
        <f t="shared" si="382"/>
        <v>0</v>
      </c>
      <c r="P750" s="2">
        <f t="shared" si="378"/>
        <v>0</v>
      </c>
    </row>
    <row r="751" spans="1:16" ht="18.75" hidden="1" customHeight="1" x14ac:dyDescent="0.3">
      <c r="A751" s="7">
        <v>2275</v>
      </c>
      <c r="B751" s="38"/>
      <c r="C751" s="38"/>
      <c r="D751" s="5"/>
      <c r="E751" s="5"/>
      <c r="F751" s="5">
        <f t="shared" si="388"/>
        <v>0</v>
      </c>
      <c r="G751" s="5"/>
      <c r="H751" s="5"/>
      <c r="I751" s="30"/>
      <c r="J751" s="5">
        <f t="shared" si="389"/>
        <v>0</v>
      </c>
      <c r="K751" s="30"/>
      <c r="L751" s="30"/>
      <c r="M751" s="30"/>
      <c r="N751" s="5">
        <f t="shared" si="381"/>
        <v>0</v>
      </c>
      <c r="O751" s="5">
        <f t="shared" si="382"/>
        <v>0</v>
      </c>
      <c r="P751" s="2">
        <f t="shared" si="378"/>
        <v>0</v>
      </c>
    </row>
    <row r="752" spans="1:16" ht="18.75" hidden="1" customHeight="1" x14ac:dyDescent="0.3">
      <c r="A752" s="7">
        <v>2276</v>
      </c>
      <c r="B752" s="38"/>
      <c r="C752" s="38"/>
      <c r="D752" s="5"/>
      <c r="E752" s="5"/>
      <c r="F752" s="5">
        <f t="shared" si="388"/>
        <v>0</v>
      </c>
      <c r="G752" s="5"/>
      <c r="H752" s="5"/>
      <c r="I752" s="30"/>
      <c r="J752" s="5">
        <f t="shared" si="389"/>
        <v>0</v>
      </c>
      <c r="K752" s="30"/>
      <c r="L752" s="30"/>
      <c r="M752" s="30"/>
      <c r="N752" s="5">
        <f t="shared" si="381"/>
        <v>0</v>
      </c>
      <c r="O752" s="5">
        <f t="shared" si="382"/>
        <v>0</v>
      </c>
      <c r="P752" s="2">
        <f t="shared" si="378"/>
        <v>0</v>
      </c>
    </row>
    <row r="753" spans="1:17" ht="18.75" hidden="1" customHeight="1" x14ac:dyDescent="0.3">
      <c r="A753" s="7">
        <v>2282</v>
      </c>
      <c r="B753" s="38"/>
      <c r="C753" s="38"/>
      <c r="D753" s="5"/>
      <c r="E753" s="5"/>
      <c r="F753" s="5">
        <f t="shared" si="388"/>
        <v>0</v>
      </c>
      <c r="G753" s="5"/>
      <c r="H753" s="5"/>
      <c r="I753" s="30"/>
      <c r="J753" s="5">
        <f t="shared" si="389"/>
        <v>0</v>
      </c>
      <c r="K753" s="30"/>
      <c r="L753" s="30"/>
      <c r="M753" s="30"/>
      <c r="N753" s="5">
        <f t="shared" si="381"/>
        <v>0</v>
      </c>
      <c r="O753" s="5">
        <f t="shared" si="382"/>
        <v>0</v>
      </c>
      <c r="P753" s="2">
        <f t="shared" si="378"/>
        <v>0</v>
      </c>
    </row>
    <row r="754" spans="1:17" ht="18.75" hidden="1" customHeight="1" x14ac:dyDescent="0.3">
      <c r="A754" s="7">
        <v>2610</v>
      </c>
      <c r="B754" s="38"/>
      <c r="C754" s="38"/>
      <c r="D754" s="5"/>
      <c r="E754" s="5"/>
      <c r="F754" s="5">
        <f t="shared" si="388"/>
        <v>0</v>
      </c>
      <c r="G754" s="5"/>
      <c r="H754" s="5"/>
      <c r="I754" s="30"/>
      <c r="J754" s="5">
        <f t="shared" si="389"/>
        <v>0</v>
      </c>
      <c r="K754" s="30"/>
      <c r="L754" s="30"/>
      <c r="M754" s="30"/>
      <c r="N754" s="5">
        <f t="shared" si="381"/>
        <v>0</v>
      </c>
      <c r="O754" s="5">
        <f t="shared" si="382"/>
        <v>0</v>
      </c>
      <c r="P754" s="2">
        <f t="shared" si="378"/>
        <v>0</v>
      </c>
    </row>
    <row r="755" spans="1:17" ht="18.75" hidden="1" customHeight="1" x14ac:dyDescent="0.3">
      <c r="A755" s="7">
        <v>2720</v>
      </c>
      <c r="B755" s="38"/>
      <c r="C755" s="38"/>
      <c r="D755" s="5"/>
      <c r="E755" s="5"/>
      <c r="F755" s="5">
        <f t="shared" si="388"/>
        <v>0</v>
      </c>
      <c r="G755" s="5"/>
      <c r="H755" s="5"/>
      <c r="I755" s="30"/>
      <c r="J755" s="5">
        <f t="shared" si="389"/>
        <v>0</v>
      </c>
      <c r="K755" s="30"/>
      <c r="L755" s="30"/>
      <c r="M755" s="30"/>
      <c r="N755" s="5">
        <f t="shared" si="381"/>
        <v>0</v>
      </c>
      <c r="O755" s="5">
        <f t="shared" si="382"/>
        <v>0</v>
      </c>
      <c r="P755" s="2">
        <f t="shared" si="378"/>
        <v>0</v>
      </c>
    </row>
    <row r="756" spans="1:17" ht="18.75" customHeight="1" x14ac:dyDescent="0.3">
      <c r="A756" s="7">
        <v>2730</v>
      </c>
      <c r="B756" s="38"/>
      <c r="C756" s="38"/>
      <c r="D756" s="5">
        <v>11</v>
      </c>
      <c r="E756" s="5">
        <v>11</v>
      </c>
      <c r="F756" s="5">
        <f t="shared" si="388"/>
        <v>0</v>
      </c>
      <c r="G756" s="5"/>
      <c r="H756" s="5"/>
      <c r="I756" s="30"/>
      <c r="J756" s="5">
        <f t="shared" si="389"/>
        <v>0</v>
      </c>
      <c r="K756" s="30"/>
      <c r="L756" s="30"/>
      <c r="M756" s="30"/>
      <c r="N756" s="5">
        <f t="shared" si="381"/>
        <v>11</v>
      </c>
      <c r="O756" s="5">
        <f t="shared" si="382"/>
        <v>11</v>
      </c>
      <c r="P756" s="2">
        <f t="shared" si="378"/>
        <v>1.0999999999999999E-2</v>
      </c>
    </row>
    <row r="757" spans="1:17" ht="18.75" customHeight="1" x14ac:dyDescent="0.3">
      <c r="A757" s="7">
        <v>2800</v>
      </c>
      <c r="B757" s="38"/>
      <c r="C757" s="38"/>
      <c r="D757" s="5"/>
      <c r="E757" s="5"/>
      <c r="F757" s="5">
        <f t="shared" si="388"/>
        <v>0</v>
      </c>
      <c r="G757" s="5"/>
      <c r="H757" s="5"/>
      <c r="I757" s="30"/>
      <c r="J757" s="5">
        <f t="shared" si="389"/>
        <v>0</v>
      </c>
      <c r="K757" s="30"/>
      <c r="L757" s="30"/>
      <c r="M757" s="30"/>
      <c r="N757" s="5">
        <f t="shared" si="381"/>
        <v>0</v>
      </c>
      <c r="O757" s="5">
        <f t="shared" si="382"/>
        <v>0</v>
      </c>
      <c r="P757" s="2">
        <f t="shared" si="378"/>
        <v>0</v>
      </c>
      <c r="Q757" s="19"/>
    </row>
    <row r="758" spans="1:17" ht="18.75" customHeight="1" x14ac:dyDescent="0.3">
      <c r="A758" s="22" t="s">
        <v>9</v>
      </c>
      <c r="B758" s="38"/>
      <c r="C758" s="38"/>
      <c r="D758" s="9">
        <f t="shared" ref="D758:M758" si="390">SUM(D759:D763)</f>
        <v>0</v>
      </c>
      <c r="E758" s="9">
        <f t="shared" si="390"/>
        <v>0</v>
      </c>
      <c r="F758" s="9">
        <f t="shared" si="390"/>
        <v>0</v>
      </c>
      <c r="G758" s="9">
        <f t="shared" si="390"/>
        <v>0</v>
      </c>
      <c r="H758" s="9">
        <f t="shared" si="390"/>
        <v>0</v>
      </c>
      <c r="I758" s="29">
        <f t="shared" si="390"/>
        <v>0</v>
      </c>
      <c r="J758" s="9">
        <f t="shared" si="390"/>
        <v>0</v>
      </c>
      <c r="K758" s="29">
        <f t="shared" si="390"/>
        <v>0</v>
      </c>
      <c r="L758" s="29">
        <f t="shared" si="390"/>
        <v>0</v>
      </c>
      <c r="M758" s="29">
        <f t="shared" si="390"/>
        <v>0</v>
      </c>
      <c r="N758" s="9">
        <f t="shared" si="381"/>
        <v>0</v>
      </c>
      <c r="O758" s="9">
        <f t="shared" si="382"/>
        <v>0</v>
      </c>
      <c r="P758" s="2">
        <f t="shared" si="378"/>
        <v>0</v>
      </c>
    </row>
    <row r="759" spans="1:17" s="4" customFormat="1" ht="18.75" hidden="1" customHeight="1" x14ac:dyDescent="0.3">
      <c r="A759" s="7">
        <v>3110</v>
      </c>
      <c r="B759" s="38"/>
      <c r="C759" s="38"/>
      <c r="D759" s="5"/>
      <c r="E759" s="5"/>
      <c r="F759" s="5">
        <f t="shared" ref="F759:F763" si="391">SUM(G759:I759)</f>
        <v>0</v>
      </c>
      <c r="G759" s="5"/>
      <c r="H759" s="5"/>
      <c r="I759" s="30"/>
      <c r="J759" s="5">
        <f t="shared" ref="J759:J763" si="392">SUM(K759:M759)</f>
        <v>0</v>
      </c>
      <c r="K759" s="30"/>
      <c r="L759" s="30"/>
      <c r="M759" s="30"/>
      <c r="N759" s="5">
        <f t="shared" si="381"/>
        <v>0</v>
      </c>
      <c r="O759" s="5">
        <f t="shared" si="382"/>
        <v>0</v>
      </c>
      <c r="P759" s="2">
        <f t="shared" si="378"/>
        <v>0</v>
      </c>
    </row>
    <row r="760" spans="1:17" s="4" customFormat="1" ht="18.75" hidden="1" customHeight="1" x14ac:dyDescent="0.3">
      <c r="A760" s="7">
        <v>3122</v>
      </c>
      <c r="B760" s="38"/>
      <c r="C760" s="38"/>
      <c r="D760" s="5"/>
      <c r="E760" s="5"/>
      <c r="F760" s="5">
        <f t="shared" si="391"/>
        <v>0</v>
      </c>
      <c r="G760" s="5"/>
      <c r="H760" s="5"/>
      <c r="I760" s="30"/>
      <c r="J760" s="5">
        <f t="shared" si="392"/>
        <v>0</v>
      </c>
      <c r="K760" s="30"/>
      <c r="L760" s="30"/>
      <c r="M760" s="30"/>
      <c r="N760" s="5">
        <f t="shared" si="381"/>
        <v>0</v>
      </c>
      <c r="O760" s="5">
        <f t="shared" si="382"/>
        <v>0</v>
      </c>
      <c r="P760" s="2">
        <f t="shared" si="378"/>
        <v>0</v>
      </c>
    </row>
    <row r="761" spans="1:17" s="4" customFormat="1" ht="18.75" hidden="1" customHeight="1" x14ac:dyDescent="0.3">
      <c r="A761" s="7">
        <v>3132</v>
      </c>
      <c r="B761" s="38"/>
      <c r="C761" s="38"/>
      <c r="D761" s="5"/>
      <c r="E761" s="5"/>
      <c r="F761" s="5">
        <f t="shared" si="391"/>
        <v>0</v>
      </c>
      <c r="G761" s="5"/>
      <c r="H761" s="5"/>
      <c r="I761" s="30"/>
      <c r="J761" s="5">
        <f t="shared" si="392"/>
        <v>0</v>
      </c>
      <c r="K761" s="30"/>
      <c r="L761" s="30"/>
      <c r="M761" s="30"/>
      <c r="N761" s="5">
        <f t="shared" si="381"/>
        <v>0</v>
      </c>
      <c r="O761" s="5">
        <f t="shared" si="382"/>
        <v>0</v>
      </c>
      <c r="P761" s="2">
        <f t="shared" si="378"/>
        <v>0</v>
      </c>
    </row>
    <row r="762" spans="1:17" s="4" customFormat="1" ht="18.75" hidden="1" customHeight="1" x14ac:dyDescent="0.3">
      <c r="A762" s="7">
        <v>3142</v>
      </c>
      <c r="B762" s="38"/>
      <c r="C762" s="38"/>
      <c r="D762" s="8"/>
      <c r="E762" s="8"/>
      <c r="F762" s="5">
        <f t="shared" si="391"/>
        <v>0</v>
      </c>
      <c r="G762" s="8"/>
      <c r="H762" s="8"/>
      <c r="I762" s="31"/>
      <c r="J762" s="5">
        <f t="shared" si="392"/>
        <v>0</v>
      </c>
      <c r="K762" s="31"/>
      <c r="L762" s="31"/>
      <c r="M762" s="31"/>
      <c r="N762" s="5">
        <f t="shared" si="381"/>
        <v>0</v>
      </c>
      <c r="O762" s="5">
        <f t="shared" si="382"/>
        <v>0</v>
      </c>
      <c r="P762" s="2">
        <f t="shared" si="378"/>
        <v>0</v>
      </c>
    </row>
    <row r="763" spans="1:17" s="4" customFormat="1" ht="18.75" hidden="1" customHeight="1" x14ac:dyDescent="0.3">
      <c r="A763" s="7"/>
      <c r="B763" s="38"/>
      <c r="C763" s="38"/>
      <c r="D763" s="8"/>
      <c r="E763" s="8"/>
      <c r="F763" s="5">
        <f t="shared" si="391"/>
        <v>0</v>
      </c>
      <c r="G763" s="8"/>
      <c r="H763" s="8"/>
      <c r="I763" s="31"/>
      <c r="J763" s="5">
        <f t="shared" si="392"/>
        <v>0</v>
      </c>
      <c r="K763" s="31"/>
      <c r="L763" s="31"/>
      <c r="M763" s="31"/>
      <c r="N763" s="5">
        <f t="shared" si="381"/>
        <v>0</v>
      </c>
      <c r="O763" s="5">
        <f t="shared" si="382"/>
        <v>0</v>
      </c>
      <c r="P763" s="2">
        <f t="shared" si="378"/>
        <v>0</v>
      </c>
    </row>
    <row r="764" spans="1:17" s="32" customFormat="1" ht="33" customHeight="1" x14ac:dyDescent="0.3">
      <c r="A764" s="15" t="s">
        <v>40</v>
      </c>
      <c r="B764" s="15" t="s">
        <v>41</v>
      </c>
      <c r="C764" s="16" t="s">
        <v>42</v>
      </c>
      <c r="D764" s="13">
        <f t="shared" ref="D764:M764" si="393">D765+D784</f>
        <v>0</v>
      </c>
      <c r="E764" s="13">
        <f t="shared" si="393"/>
        <v>0</v>
      </c>
      <c r="F764" s="13">
        <f t="shared" si="393"/>
        <v>1428.895</v>
      </c>
      <c r="G764" s="13">
        <f t="shared" si="393"/>
        <v>0</v>
      </c>
      <c r="H764" s="13">
        <f t="shared" si="393"/>
        <v>0</v>
      </c>
      <c r="I764" s="13">
        <f t="shared" si="393"/>
        <v>1428.895</v>
      </c>
      <c r="J764" s="13">
        <f t="shared" si="393"/>
        <v>1428.893</v>
      </c>
      <c r="K764" s="13">
        <f t="shared" si="393"/>
        <v>0</v>
      </c>
      <c r="L764" s="13">
        <f t="shared" si="393"/>
        <v>0</v>
      </c>
      <c r="M764" s="13">
        <f t="shared" si="393"/>
        <v>1428.893</v>
      </c>
      <c r="N764" s="13">
        <f t="shared" si="381"/>
        <v>1428.895</v>
      </c>
      <c r="O764" s="13">
        <f t="shared" si="382"/>
        <v>1428.893</v>
      </c>
      <c r="P764" s="32">
        <f t="shared" si="378"/>
        <v>0</v>
      </c>
    </row>
    <row r="765" spans="1:17" ht="18.75" customHeight="1" x14ac:dyDescent="0.3">
      <c r="A765" s="22" t="s">
        <v>8</v>
      </c>
      <c r="B765" s="38"/>
      <c r="C765" s="38"/>
      <c r="D765" s="9">
        <f t="shared" ref="D765:M765" si="394">SUM(D766:D783)</f>
        <v>0</v>
      </c>
      <c r="E765" s="9">
        <f t="shared" si="394"/>
        <v>0</v>
      </c>
      <c r="F765" s="9">
        <f t="shared" si="394"/>
        <v>0</v>
      </c>
      <c r="G765" s="9">
        <f t="shared" si="394"/>
        <v>0</v>
      </c>
      <c r="H765" s="9">
        <f t="shared" si="394"/>
        <v>0</v>
      </c>
      <c r="I765" s="29">
        <f t="shared" si="394"/>
        <v>0</v>
      </c>
      <c r="J765" s="9">
        <f t="shared" si="394"/>
        <v>0</v>
      </c>
      <c r="K765" s="29">
        <f t="shared" si="394"/>
        <v>0</v>
      </c>
      <c r="L765" s="29">
        <f t="shared" si="394"/>
        <v>0</v>
      </c>
      <c r="M765" s="29">
        <f t="shared" si="394"/>
        <v>0</v>
      </c>
      <c r="N765" s="9">
        <f t="shared" si="381"/>
        <v>0</v>
      </c>
      <c r="O765" s="9">
        <f t="shared" si="382"/>
        <v>0</v>
      </c>
      <c r="P765" s="2">
        <f t="shared" si="378"/>
        <v>0</v>
      </c>
    </row>
    <row r="766" spans="1:17" ht="18.75" hidden="1" customHeight="1" x14ac:dyDescent="0.3">
      <c r="A766" s="7">
        <v>2111</v>
      </c>
      <c r="B766" s="38"/>
      <c r="C766" s="38"/>
      <c r="D766" s="5"/>
      <c r="E766" s="5"/>
      <c r="F766" s="5">
        <f>SUM(G766:I766)</f>
        <v>0</v>
      </c>
      <c r="G766" s="5"/>
      <c r="H766" s="5"/>
      <c r="I766" s="30"/>
      <c r="J766" s="5">
        <f>SUM(K766:M766)</f>
        <v>0</v>
      </c>
      <c r="K766" s="30"/>
      <c r="L766" s="30"/>
      <c r="M766" s="30"/>
      <c r="N766" s="5">
        <f t="shared" si="381"/>
        <v>0</v>
      </c>
      <c r="O766" s="5">
        <f t="shared" si="382"/>
        <v>0</v>
      </c>
      <c r="P766" s="2">
        <f t="shared" si="378"/>
        <v>0</v>
      </c>
    </row>
    <row r="767" spans="1:17" ht="18.75" hidden="1" customHeight="1" x14ac:dyDescent="0.3">
      <c r="A767" s="7">
        <v>2120</v>
      </c>
      <c r="B767" s="38"/>
      <c r="C767" s="38"/>
      <c r="D767" s="5"/>
      <c r="E767" s="5"/>
      <c r="F767" s="5">
        <f t="shared" ref="F767:F783" si="395">SUM(G767:I767)</f>
        <v>0</v>
      </c>
      <c r="G767" s="5"/>
      <c r="H767" s="5"/>
      <c r="I767" s="30"/>
      <c r="J767" s="5">
        <f t="shared" ref="J767:J783" si="396">SUM(K767:M767)</f>
        <v>0</v>
      </c>
      <c r="K767" s="30"/>
      <c r="L767" s="30"/>
      <c r="M767" s="30"/>
      <c r="N767" s="5">
        <f t="shared" si="381"/>
        <v>0</v>
      </c>
      <c r="O767" s="5">
        <f t="shared" si="382"/>
        <v>0</v>
      </c>
      <c r="P767" s="2">
        <f t="shared" si="378"/>
        <v>0</v>
      </c>
    </row>
    <row r="768" spans="1:17" ht="18.75" hidden="1" customHeight="1" x14ac:dyDescent="0.3">
      <c r="A768" s="7">
        <v>2210</v>
      </c>
      <c r="B768" s="38"/>
      <c r="C768" s="38"/>
      <c r="D768" s="5"/>
      <c r="E768" s="5"/>
      <c r="F768" s="5">
        <f t="shared" si="395"/>
        <v>0</v>
      </c>
      <c r="G768" s="5"/>
      <c r="H768" s="5"/>
      <c r="I768" s="30"/>
      <c r="J768" s="5">
        <f t="shared" si="396"/>
        <v>0</v>
      </c>
      <c r="K768" s="30"/>
      <c r="L768" s="30"/>
      <c r="M768" s="30"/>
      <c r="N768" s="5">
        <f t="shared" si="381"/>
        <v>0</v>
      </c>
      <c r="O768" s="5">
        <f t="shared" si="382"/>
        <v>0</v>
      </c>
      <c r="P768" s="2">
        <f t="shared" si="378"/>
        <v>0</v>
      </c>
    </row>
    <row r="769" spans="1:17" ht="18.75" hidden="1" customHeight="1" x14ac:dyDescent="0.3">
      <c r="A769" s="7">
        <v>2220</v>
      </c>
      <c r="B769" s="38"/>
      <c r="C769" s="38"/>
      <c r="D769" s="5"/>
      <c r="E769" s="5"/>
      <c r="F769" s="5">
        <f t="shared" si="395"/>
        <v>0</v>
      </c>
      <c r="G769" s="5"/>
      <c r="H769" s="5"/>
      <c r="I769" s="30"/>
      <c r="J769" s="5">
        <f t="shared" si="396"/>
        <v>0</v>
      </c>
      <c r="K769" s="30"/>
      <c r="L769" s="30"/>
      <c r="M769" s="30"/>
      <c r="N769" s="5">
        <f t="shared" si="381"/>
        <v>0</v>
      </c>
      <c r="O769" s="5">
        <f t="shared" si="382"/>
        <v>0</v>
      </c>
      <c r="P769" s="2">
        <f t="shared" si="378"/>
        <v>0</v>
      </c>
    </row>
    <row r="770" spans="1:17" ht="18.75" hidden="1" customHeight="1" x14ac:dyDescent="0.3">
      <c r="A770" s="7">
        <v>2230</v>
      </c>
      <c r="B770" s="38"/>
      <c r="C770" s="38"/>
      <c r="D770" s="5"/>
      <c r="E770" s="5"/>
      <c r="F770" s="5">
        <f t="shared" si="395"/>
        <v>0</v>
      </c>
      <c r="G770" s="5"/>
      <c r="H770" s="5"/>
      <c r="I770" s="30"/>
      <c r="J770" s="5">
        <f t="shared" si="396"/>
        <v>0</v>
      </c>
      <c r="K770" s="30"/>
      <c r="L770" s="30"/>
      <c r="M770" s="30"/>
      <c r="N770" s="5">
        <f t="shared" si="381"/>
        <v>0</v>
      </c>
      <c r="O770" s="5">
        <f t="shared" si="382"/>
        <v>0</v>
      </c>
      <c r="P770" s="2">
        <f t="shared" si="378"/>
        <v>0</v>
      </c>
    </row>
    <row r="771" spans="1:17" ht="18.75" hidden="1" customHeight="1" x14ac:dyDescent="0.3">
      <c r="A771" s="7">
        <v>2240</v>
      </c>
      <c r="B771" s="38"/>
      <c r="C771" s="38"/>
      <c r="D771" s="5"/>
      <c r="E771" s="5"/>
      <c r="F771" s="5">
        <f t="shared" si="395"/>
        <v>0</v>
      </c>
      <c r="G771" s="5"/>
      <c r="H771" s="5"/>
      <c r="I771" s="30"/>
      <c r="J771" s="5">
        <f t="shared" si="396"/>
        <v>0</v>
      </c>
      <c r="K771" s="30"/>
      <c r="L771" s="30"/>
      <c r="M771" s="30"/>
      <c r="N771" s="5">
        <f t="shared" si="381"/>
        <v>0</v>
      </c>
      <c r="O771" s="5">
        <f t="shared" si="382"/>
        <v>0</v>
      </c>
      <c r="P771" s="2">
        <f t="shared" si="378"/>
        <v>0</v>
      </c>
    </row>
    <row r="772" spans="1:17" ht="18.75" hidden="1" customHeight="1" x14ac:dyDescent="0.3">
      <c r="A772" s="7">
        <v>2250</v>
      </c>
      <c r="B772" s="38"/>
      <c r="C772" s="38"/>
      <c r="D772" s="5"/>
      <c r="E772" s="5"/>
      <c r="F772" s="5">
        <f t="shared" si="395"/>
        <v>0</v>
      </c>
      <c r="G772" s="5"/>
      <c r="H772" s="5"/>
      <c r="I772" s="30"/>
      <c r="J772" s="5">
        <f t="shared" si="396"/>
        <v>0</v>
      </c>
      <c r="K772" s="30"/>
      <c r="L772" s="30"/>
      <c r="M772" s="30"/>
      <c r="N772" s="5">
        <f t="shared" si="381"/>
        <v>0</v>
      </c>
      <c r="O772" s="5">
        <f t="shared" si="382"/>
        <v>0</v>
      </c>
      <c r="P772" s="2">
        <f t="shared" si="378"/>
        <v>0</v>
      </c>
    </row>
    <row r="773" spans="1:17" ht="18.75" hidden="1" customHeight="1" x14ac:dyDescent="0.3">
      <c r="A773" s="7">
        <v>2271</v>
      </c>
      <c r="B773" s="38"/>
      <c r="C773" s="38"/>
      <c r="D773" s="5"/>
      <c r="E773" s="5"/>
      <c r="F773" s="5">
        <f t="shared" si="395"/>
        <v>0</v>
      </c>
      <c r="G773" s="5"/>
      <c r="H773" s="5"/>
      <c r="I773" s="30"/>
      <c r="J773" s="5">
        <f t="shared" si="396"/>
        <v>0</v>
      </c>
      <c r="K773" s="30"/>
      <c r="L773" s="30"/>
      <c r="M773" s="30"/>
      <c r="N773" s="5">
        <f t="shared" si="381"/>
        <v>0</v>
      </c>
      <c r="O773" s="5">
        <f t="shared" si="382"/>
        <v>0</v>
      </c>
      <c r="P773" s="2">
        <f t="shared" si="378"/>
        <v>0</v>
      </c>
    </row>
    <row r="774" spans="1:17" ht="18.75" hidden="1" customHeight="1" x14ac:dyDescent="0.3">
      <c r="A774" s="7">
        <v>2272</v>
      </c>
      <c r="B774" s="38"/>
      <c r="C774" s="38"/>
      <c r="D774" s="5"/>
      <c r="E774" s="5"/>
      <c r="F774" s="5">
        <f t="shared" si="395"/>
        <v>0</v>
      </c>
      <c r="G774" s="5"/>
      <c r="H774" s="5"/>
      <c r="I774" s="30"/>
      <c r="J774" s="5">
        <f t="shared" si="396"/>
        <v>0</v>
      </c>
      <c r="K774" s="30"/>
      <c r="L774" s="30"/>
      <c r="M774" s="30"/>
      <c r="N774" s="5">
        <f t="shared" si="381"/>
        <v>0</v>
      </c>
      <c r="O774" s="5">
        <f t="shared" si="382"/>
        <v>0</v>
      </c>
      <c r="P774" s="2">
        <f t="shared" si="378"/>
        <v>0</v>
      </c>
    </row>
    <row r="775" spans="1:17" ht="18.75" hidden="1" customHeight="1" x14ac:dyDescent="0.3">
      <c r="A775" s="7">
        <v>2273</v>
      </c>
      <c r="B775" s="38"/>
      <c r="C775" s="38"/>
      <c r="D775" s="5"/>
      <c r="E775" s="5"/>
      <c r="F775" s="5">
        <f t="shared" si="395"/>
        <v>0</v>
      </c>
      <c r="G775" s="5"/>
      <c r="H775" s="5"/>
      <c r="I775" s="30"/>
      <c r="J775" s="5">
        <f t="shared" si="396"/>
        <v>0</v>
      </c>
      <c r="K775" s="30"/>
      <c r="L775" s="30"/>
      <c r="M775" s="30"/>
      <c r="N775" s="5">
        <f t="shared" si="381"/>
        <v>0</v>
      </c>
      <c r="O775" s="5">
        <f t="shared" si="382"/>
        <v>0</v>
      </c>
      <c r="P775" s="2">
        <f t="shared" si="378"/>
        <v>0</v>
      </c>
    </row>
    <row r="776" spans="1:17" ht="18.75" hidden="1" customHeight="1" x14ac:dyDescent="0.3">
      <c r="A776" s="7">
        <v>2274</v>
      </c>
      <c r="B776" s="38"/>
      <c r="C776" s="38"/>
      <c r="D776" s="5"/>
      <c r="E776" s="5"/>
      <c r="F776" s="5">
        <f t="shared" si="395"/>
        <v>0</v>
      </c>
      <c r="G776" s="5"/>
      <c r="H776" s="5"/>
      <c r="I776" s="30"/>
      <c r="J776" s="5">
        <f t="shared" si="396"/>
        <v>0</v>
      </c>
      <c r="K776" s="30"/>
      <c r="L776" s="30"/>
      <c r="M776" s="30"/>
      <c r="N776" s="5">
        <f t="shared" si="381"/>
        <v>0</v>
      </c>
      <c r="O776" s="5">
        <f t="shared" si="382"/>
        <v>0</v>
      </c>
      <c r="P776" s="2">
        <f t="shared" si="378"/>
        <v>0</v>
      </c>
    </row>
    <row r="777" spans="1:17" ht="18.75" hidden="1" customHeight="1" x14ac:dyDescent="0.3">
      <c r="A777" s="7">
        <v>2275</v>
      </c>
      <c r="B777" s="38"/>
      <c r="C777" s="38"/>
      <c r="D777" s="5"/>
      <c r="E777" s="5"/>
      <c r="F777" s="5">
        <f t="shared" si="395"/>
        <v>0</v>
      </c>
      <c r="G777" s="5"/>
      <c r="H777" s="5"/>
      <c r="I777" s="30"/>
      <c r="J777" s="5">
        <f t="shared" si="396"/>
        <v>0</v>
      </c>
      <c r="K777" s="30"/>
      <c r="L777" s="30"/>
      <c r="M777" s="30"/>
      <c r="N777" s="5">
        <f t="shared" si="381"/>
        <v>0</v>
      </c>
      <c r="O777" s="5">
        <f t="shared" si="382"/>
        <v>0</v>
      </c>
      <c r="P777" s="2">
        <f t="shared" ref="P777:P840" si="397">E777/1000</f>
        <v>0</v>
      </c>
    </row>
    <row r="778" spans="1:17" ht="18.75" hidden="1" customHeight="1" x14ac:dyDescent="0.3">
      <c r="A778" s="7">
        <v>2276</v>
      </c>
      <c r="B778" s="38"/>
      <c r="C778" s="38"/>
      <c r="D778" s="5"/>
      <c r="E778" s="5"/>
      <c r="F778" s="5">
        <f t="shared" si="395"/>
        <v>0</v>
      </c>
      <c r="G778" s="5"/>
      <c r="H778" s="5"/>
      <c r="I778" s="30"/>
      <c r="J778" s="5">
        <f t="shared" si="396"/>
        <v>0</v>
      </c>
      <c r="K778" s="30"/>
      <c r="L778" s="30"/>
      <c r="M778" s="30"/>
      <c r="N778" s="5">
        <f t="shared" si="381"/>
        <v>0</v>
      </c>
      <c r="O778" s="5">
        <f t="shared" si="382"/>
        <v>0</v>
      </c>
      <c r="P778" s="2">
        <f t="shared" si="397"/>
        <v>0</v>
      </c>
    </row>
    <row r="779" spans="1:17" ht="18.75" hidden="1" customHeight="1" x14ac:dyDescent="0.3">
      <c r="A779" s="7">
        <v>2282</v>
      </c>
      <c r="B779" s="38"/>
      <c r="C779" s="38"/>
      <c r="D779" s="5"/>
      <c r="E779" s="5"/>
      <c r="F779" s="5">
        <f t="shared" si="395"/>
        <v>0</v>
      </c>
      <c r="G779" s="5"/>
      <c r="H779" s="5"/>
      <c r="I779" s="30"/>
      <c r="J779" s="5">
        <f t="shared" si="396"/>
        <v>0</v>
      </c>
      <c r="K779" s="30"/>
      <c r="L779" s="30"/>
      <c r="M779" s="30"/>
      <c r="N779" s="5">
        <f t="shared" si="381"/>
        <v>0</v>
      </c>
      <c r="O779" s="5">
        <f t="shared" si="382"/>
        <v>0</v>
      </c>
      <c r="P779" s="2">
        <f t="shared" si="397"/>
        <v>0</v>
      </c>
    </row>
    <row r="780" spans="1:17" ht="18.75" hidden="1" customHeight="1" x14ac:dyDescent="0.3">
      <c r="A780" s="7">
        <v>2610</v>
      </c>
      <c r="B780" s="38"/>
      <c r="C780" s="38"/>
      <c r="D780" s="5"/>
      <c r="E780" s="5"/>
      <c r="F780" s="5">
        <f t="shared" si="395"/>
        <v>0</v>
      </c>
      <c r="G780" s="5"/>
      <c r="H780" s="5"/>
      <c r="I780" s="30"/>
      <c r="J780" s="5">
        <f t="shared" si="396"/>
        <v>0</v>
      </c>
      <c r="K780" s="30"/>
      <c r="L780" s="30"/>
      <c r="M780" s="30"/>
      <c r="N780" s="5">
        <f t="shared" si="381"/>
        <v>0</v>
      </c>
      <c r="O780" s="5">
        <f t="shared" si="382"/>
        <v>0</v>
      </c>
      <c r="P780" s="2">
        <f t="shared" si="397"/>
        <v>0</v>
      </c>
    </row>
    <row r="781" spans="1:17" ht="18.75" hidden="1" customHeight="1" x14ac:dyDescent="0.3">
      <c r="A781" s="7">
        <v>2720</v>
      </c>
      <c r="B781" s="38"/>
      <c r="C781" s="38"/>
      <c r="D781" s="5"/>
      <c r="E781" s="5"/>
      <c r="F781" s="5">
        <f t="shared" si="395"/>
        <v>0</v>
      </c>
      <c r="G781" s="5"/>
      <c r="H781" s="5"/>
      <c r="I781" s="30"/>
      <c r="J781" s="5">
        <f t="shared" si="396"/>
        <v>0</v>
      </c>
      <c r="K781" s="30"/>
      <c r="L781" s="30"/>
      <c r="M781" s="30"/>
      <c r="N781" s="5">
        <f t="shared" si="381"/>
        <v>0</v>
      </c>
      <c r="O781" s="5">
        <f t="shared" si="382"/>
        <v>0</v>
      </c>
      <c r="P781" s="2">
        <f t="shared" si="397"/>
        <v>0</v>
      </c>
    </row>
    <row r="782" spans="1:17" ht="18.75" hidden="1" customHeight="1" x14ac:dyDescent="0.3">
      <c r="A782" s="7">
        <v>2730</v>
      </c>
      <c r="B782" s="38"/>
      <c r="C782" s="38"/>
      <c r="D782" s="5"/>
      <c r="E782" s="5"/>
      <c r="F782" s="5">
        <f t="shared" si="395"/>
        <v>0</v>
      </c>
      <c r="G782" s="5"/>
      <c r="H782" s="5"/>
      <c r="I782" s="30"/>
      <c r="J782" s="5">
        <f t="shared" si="396"/>
        <v>0</v>
      </c>
      <c r="K782" s="30"/>
      <c r="L782" s="30"/>
      <c r="M782" s="30"/>
      <c r="N782" s="5">
        <f t="shared" si="381"/>
        <v>0</v>
      </c>
      <c r="O782" s="5">
        <f t="shared" si="382"/>
        <v>0</v>
      </c>
      <c r="P782" s="2">
        <f t="shared" si="397"/>
        <v>0</v>
      </c>
    </row>
    <row r="783" spans="1:17" ht="18.75" hidden="1" customHeight="1" x14ac:dyDescent="0.3">
      <c r="A783" s="7">
        <v>2800</v>
      </c>
      <c r="B783" s="38"/>
      <c r="C783" s="38"/>
      <c r="D783" s="5"/>
      <c r="E783" s="5"/>
      <c r="F783" s="5">
        <f t="shared" si="395"/>
        <v>0</v>
      </c>
      <c r="G783" s="5"/>
      <c r="H783" s="5"/>
      <c r="I783" s="30"/>
      <c r="J783" s="5">
        <f t="shared" si="396"/>
        <v>0</v>
      </c>
      <c r="K783" s="30"/>
      <c r="L783" s="30"/>
      <c r="M783" s="30"/>
      <c r="N783" s="5">
        <f t="shared" si="381"/>
        <v>0</v>
      </c>
      <c r="O783" s="5">
        <f t="shared" si="382"/>
        <v>0</v>
      </c>
      <c r="P783" s="2">
        <f t="shared" si="397"/>
        <v>0</v>
      </c>
      <c r="Q783" s="19"/>
    </row>
    <row r="784" spans="1:17" ht="18.75" customHeight="1" x14ac:dyDescent="0.3">
      <c r="A784" s="22" t="s">
        <v>9</v>
      </c>
      <c r="B784" s="38"/>
      <c r="C784" s="38"/>
      <c r="D784" s="9">
        <f t="shared" ref="D784:M784" si="398">SUM(D785:D789)</f>
        <v>0</v>
      </c>
      <c r="E784" s="9">
        <f t="shared" si="398"/>
        <v>0</v>
      </c>
      <c r="F784" s="9">
        <f t="shared" si="398"/>
        <v>1428.895</v>
      </c>
      <c r="G784" s="9">
        <f t="shared" si="398"/>
        <v>0</v>
      </c>
      <c r="H784" s="9">
        <f t="shared" si="398"/>
        <v>0</v>
      </c>
      <c r="I784" s="29">
        <f t="shared" si="398"/>
        <v>1428.895</v>
      </c>
      <c r="J784" s="9">
        <f t="shared" si="398"/>
        <v>1428.893</v>
      </c>
      <c r="K784" s="29">
        <f t="shared" si="398"/>
        <v>0</v>
      </c>
      <c r="L784" s="29">
        <f t="shared" si="398"/>
        <v>0</v>
      </c>
      <c r="M784" s="29">
        <f t="shared" si="398"/>
        <v>1428.893</v>
      </c>
      <c r="N784" s="9">
        <f t="shared" si="381"/>
        <v>1428.895</v>
      </c>
      <c r="O784" s="9">
        <f t="shared" si="382"/>
        <v>1428.893</v>
      </c>
      <c r="P784" s="2">
        <f t="shared" si="397"/>
        <v>0</v>
      </c>
    </row>
    <row r="785" spans="1:16" s="4" customFormat="1" ht="18.75" customHeight="1" x14ac:dyDescent="0.3">
      <c r="A785" s="7">
        <v>3110</v>
      </c>
      <c r="B785" s="38"/>
      <c r="C785" s="38"/>
      <c r="D785" s="5"/>
      <c r="E785" s="5"/>
      <c r="F785" s="5">
        <f t="shared" ref="F785:F789" si="399">SUM(G785:I785)</f>
        <v>0</v>
      </c>
      <c r="G785" s="5"/>
      <c r="H785" s="5"/>
      <c r="I785" s="30"/>
      <c r="J785" s="5">
        <f t="shared" ref="J785:J789" si="400">SUM(K785:M785)</f>
        <v>0</v>
      </c>
      <c r="K785" s="30"/>
      <c r="L785" s="30"/>
      <c r="M785" s="30"/>
      <c r="N785" s="5">
        <f t="shared" si="381"/>
        <v>0</v>
      </c>
      <c r="O785" s="5">
        <f t="shared" si="382"/>
        <v>0</v>
      </c>
      <c r="P785" s="2">
        <f t="shared" si="397"/>
        <v>0</v>
      </c>
    </row>
    <row r="786" spans="1:16" s="4" customFormat="1" ht="18.75" customHeight="1" x14ac:dyDescent="0.3">
      <c r="A786" s="7">
        <v>3122</v>
      </c>
      <c r="B786" s="38"/>
      <c r="C786" s="38"/>
      <c r="D786" s="5"/>
      <c r="E786" s="5"/>
      <c r="F786" s="5">
        <f t="shared" si="399"/>
        <v>1428.895</v>
      </c>
      <c r="G786" s="5"/>
      <c r="H786" s="5"/>
      <c r="I786" s="30">
        <v>1428.895</v>
      </c>
      <c r="J786" s="5">
        <f t="shared" si="400"/>
        <v>1428.893</v>
      </c>
      <c r="K786" s="30"/>
      <c r="L786" s="30"/>
      <c r="M786" s="30">
        <v>1428.893</v>
      </c>
      <c r="N786" s="5">
        <f t="shared" si="381"/>
        <v>1428.895</v>
      </c>
      <c r="O786" s="5">
        <f t="shared" si="382"/>
        <v>1428.893</v>
      </c>
      <c r="P786" s="2">
        <f t="shared" si="397"/>
        <v>0</v>
      </c>
    </row>
    <row r="787" spans="1:16" s="4" customFormat="1" ht="18.75" customHeight="1" x14ac:dyDescent="0.3">
      <c r="A787" s="7">
        <v>3132</v>
      </c>
      <c r="B787" s="38"/>
      <c r="C787" s="38"/>
      <c r="D787" s="5"/>
      <c r="E787" s="5"/>
      <c r="F787" s="5">
        <f t="shared" si="399"/>
        <v>0</v>
      </c>
      <c r="G787" s="5"/>
      <c r="H787" s="5"/>
      <c r="I787" s="30"/>
      <c r="J787" s="5">
        <f t="shared" si="400"/>
        <v>0</v>
      </c>
      <c r="K787" s="30"/>
      <c r="L787" s="30"/>
      <c r="M787" s="30"/>
      <c r="N787" s="5">
        <f t="shared" si="381"/>
        <v>0</v>
      </c>
      <c r="O787" s="5">
        <f t="shared" si="382"/>
        <v>0</v>
      </c>
      <c r="P787" s="2">
        <f t="shared" si="397"/>
        <v>0</v>
      </c>
    </row>
    <row r="788" spans="1:16" s="4" customFormat="1" ht="18.75" customHeight="1" x14ac:dyDescent="0.3">
      <c r="A788" s="7">
        <v>3142</v>
      </c>
      <c r="B788" s="38"/>
      <c r="C788" s="38"/>
      <c r="D788" s="8"/>
      <c r="E788" s="8"/>
      <c r="F788" s="5">
        <f t="shared" si="399"/>
        <v>0</v>
      </c>
      <c r="G788" s="8"/>
      <c r="H788" s="8"/>
      <c r="I788" s="31"/>
      <c r="J788" s="5">
        <f t="shared" si="400"/>
        <v>0</v>
      </c>
      <c r="K788" s="31"/>
      <c r="L788" s="31"/>
      <c r="M788" s="31"/>
      <c r="N788" s="5">
        <f t="shared" si="381"/>
        <v>0</v>
      </c>
      <c r="O788" s="5">
        <f t="shared" si="382"/>
        <v>0</v>
      </c>
      <c r="P788" s="2">
        <f t="shared" si="397"/>
        <v>0</v>
      </c>
    </row>
    <row r="789" spans="1:16" s="4" customFormat="1" ht="18.75" customHeight="1" x14ac:dyDescent="0.3">
      <c r="A789" s="7"/>
      <c r="B789" s="38"/>
      <c r="C789" s="38"/>
      <c r="D789" s="8"/>
      <c r="E789" s="8"/>
      <c r="F789" s="5">
        <f t="shared" si="399"/>
        <v>0</v>
      </c>
      <c r="G789" s="8"/>
      <c r="H789" s="8"/>
      <c r="I789" s="31"/>
      <c r="J789" s="5">
        <f t="shared" si="400"/>
        <v>0</v>
      </c>
      <c r="K789" s="31"/>
      <c r="L789" s="31"/>
      <c r="M789" s="31"/>
      <c r="N789" s="5">
        <f t="shared" si="381"/>
        <v>0</v>
      </c>
      <c r="O789" s="5">
        <f t="shared" si="382"/>
        <v>0</v>
      </c>
      <c r="P789" s="2">
        <f t="shared" si="397"/>
        <v>0</v>
      </c>
    </row>
    <row r="790" spans="1:16" s="32" customFormat="1" ht="33" customHeight="1" x14ac:dyDescent="0.3">
      <c r="A790" s="15" t="s">
        <v>43</v>
      </c>
      <c r="B790" s="15" t="s">
        <v>44</v>
      </c>
      <c r="C790" s="16" t="s">
        <v>101</v>
      </c>
      <c r="D790" s="13">
        <f t="shared" ref="D790:M790" si="401">D791+D810</f>
        <v>0</v>
      </c>
      <c r="E790" s="13">
        <f t="shared" si="401"/>
        <v>0</v>
      </c>
      <c r="F790" s="13">
        <f t="shared" si="401"/>
        <v>349.22</v>
      </c>
      <c r="G790" s="13">
        <f t="shared" si="401"/>
        <v>0</v>
      </c>
      <c r="H790" s="13">
        <f t="shared" si="401"/>
        <v>0</v>
      </c>
      <c r="I790" s="13">
        <f t="shared" si="401"/>
        <v>349.22</v>
      </c>
      <c r="J790" s="13">
        <f t="shared" si="401"/>
        <v>334.274</v>
      </c>
      <c r="K790" s="13">
        <f t="shared" si="401"/>
        <v>0</v>
      </c>
      <c r="L790" s="13">
        <f t="shared" si="401"/>
        <v>0</v>
      </c>
      <c r="M790" s="13">
        <f t="shared" si="401"/>
        <v>334.274</v>
      </c>
      <c r="N790" s="13">
        <f t="shared" si="381"/>
        <v>349.22</v>
      </c>
      <c r="O790" s="13">
        <f t="shared" si="382"/>
        <v>334.274</v>
      </c>
      <c r="P790" s="32">
        <f t="shared" si="397"/>
        <v>0</v>
      </c>
    </row>
    <row r="791" spans="1:16" ht="18.75" customHeight="1" x14ac:dyDescent="0.3">
      <c r="A791" s="22" t="s">
        <v>8</v>
      </c>
      <c r="B791" s="38"/>
      <c r="C791" s="38"/>
      <c r="D791" s="9">
        <f t="shared" ref="D791:M791" si="402">SUM(D792:D809)</f>
        <v>0</v>
      </c>
      <c r="E791" s="9">
        <f t="shared" si="402"/>
        <v>0</v>
      </c>
      <c r="F791" s="9">
        <f t="shared" si="402"/>
        <v>285.71000000000004</v>
      </c>
      <c r="G791" s="9">
        <f t="shared" si="402"/>
        <v>0</v>
      </c>
      <c r="H791" s="9">
        <f t="shared" si="402"/>
        <v>0</v>
      </c>
      <c r="I791" s="29">
        <f t="shared" si="402"/>
        <v>285.71000000000004</v>
      </c>
      <c r="J791" s="9">
        <f t="shared" si="402"/>
        <v>270.76400000000001</v>
      </c>
      <c r="K791" s="29">
        <f t="shared" si="402"/>
        <v>0</v>
      </c>
      <c r="L791" s="29">
        <f t="shared" si="402"/>
        <v>0</v>
      </c>
      <c r="M791" s="29">
        <f t="shared" si="402"/>
        <v>270.76400000000001</v>
      </c>
      <c r="N791" s="9">
        <f t="shared" si="381"/>
        <v>285.71000000000004</v>
      </c>
      <c r="O791" s="9">
        <f t="shared" si="382"/>
        <v>270.76400000000001</v>
      </c>
      <c r="P791" s="2">
        <f t="shared" si="397"/>
        <v>0</v>
      </c>
    </row>
    <row r="792" spans="1:16" ht="18.75" customHeight="1" x14ac:dyDescent="0.3">
      <c r="A792" s="7">
        <v>2111</v>
      </c>
      <c r="B792" s="38"/>
      <c r="C792" s="38"/>
      <c r="D792" s="5"/>
      <c r="E792" s="5"/>
      <c r="F792" s="5">
        <f>SUM(G792:I792)</f>
        <v>0</v>
      </c>
      <c r="G792" s="5"/>
      <c r="H792" s="5"/>
      <c r="I792" s="30"/>
      <c r="J792" s="5">
        <f>SUM(K792:M792)</f>
        <v>0</v>
      </c>
      <c r="K792" s="30"/>
      <c r="L792" s="30"/>
      <c r="M792" s="30"/>
      <c r="N792" s="5">
        <f t="shared" ref="N792:N817" si="403">D792+F792</f>
        <v>0</v>
      </c>
      <c r="O792" s="5">
        <f t="shared" ref="O792:O817" si="404">E792+J792</f>
        <v>0</v>
      </c>
      <c r="P792" s="2">
        <f t="shared" si="397"/>
        <v>0</v>
      </c>
    </row>
    <row r="793" spans="1:16" ht="18.75" customHeight="1" x14ac:dyDescent="0.3">
      <c r="A793" s="7">
        <v>2120</v>
      </c>
      <c r="B793" s="38"/>
      <c r="C793" s="38"/>
      <c r="D793" s="5"/>
      <c r="E793" s="5"/>
      <c r="F793" s="5">
        <f t="shared" ref="F793:F809" si="405">SUM(G793:I793)</f>
        <v>0</v>
      </c>
      <c r="G793" s="5"/>
      <c r="H793" s="5"/>
      <c r="I793" s="30"/>
      <c r="J793" s="5">
        <f t="shared" ref="J793:J809" si="406">SUM(K793:M793)</f>
        <v>0</v>
      </c>
      <c r="K793" s="30"/>
      <c r="L793" s="30"/>
      <c r="M793" s="30"/>
      <c r="N793" s="5">
        <f t="shared" si="403"/>
        <v>0</v>
      </c>
      <c r="O793" s="5">
        <f t="shared" si="404"/>
        <v>0</v>
      </c>
      <c r="P793" s="2">
        <f t="shared" si="397"/>
        <v>0</v>
      </c>
    </row>
    <row r="794" spans="1:16" ht="18.75" customHeight="1" x14ac:dyDescent="0.3">
      <c r="A794" s="7">
        <v>2210</v>
      </c>
      <c r="B794" s="38"/>
      <c r="C794" s="38"/>
      <c r="D794" s="5"/>
      <c r="E794" s="5"/>
      <c r="F794" s="5">
        <f t="shared" si="405"/>
        <v>272.11</v>
      </c>
      <c r="G794" s="5"/>
      <c r="H794" s="5"/>
      <c r="I794" s="30">
        <v>272.11</v>
      </c>
      <c r="J794" s="5">
        <f t="shared" si="406"/>
        <v>257.16399999999999</v>
      </c>
      <c r="K794" s="30"/>
      <c r="L794" s="30"/>
      <c r="M794" s="30">
        <v>257.16399999999999</v>
      </c>
      <c r="N794" s="5">
        <f t="shared" si="403"/>
        <v>272.11</v>
      </c>
      <c r="O794" s="5">
        <f t="shared" si="404"/>
        <v>257.16399999999999</v>
      </c>
      <c r="P794" s="2">
        <f t="shared" si="397"/>
        <v>0</v>
      </c>
    </row>
    <row r="795" spans="1:16" ht="18.75" customHeight="1" x14ac:dyDescent="0.3">
      <c r="A795" s="7">
        <v>2220</v>
      </c>
      <c r="B795" s="38"/>
      <c r="C795" s="38"/>
      <c r="D795" s="5"/>
      <c r="E795" s="5"/>
      <c r="F795" s="5">
        <f t="shared" si="405"/>
        <v>0</v>
      </c>
      <c r="G795" s="5"/>
      <c r="H795" s="5"/>
      <c r="I795" s="30"/>
      <c r="J795" s="5">
        <f t="shared" si="406"/>
        <v>0</v>
      </c>
      <c r="K795" s="30"/>
      <c r="L795" s="30"/>
      <c r="M795" s="30"/>
      <c r="N795" s="5">
        <f t="shared" si="403"/>
        <v>0</v>
      </c>
      <c r="O795" s="5">
        <f t="shared" si="404"/>
        <v>0</v>
      </c>
      <c r="P795" s="2">
        <f t="shared" si="397"/>
        <v>0</v>
      </c>
    </row>
    <row r="796" spans="1:16" ht="18.75" customHeight="1" x14ac:dyDescent="0.3">
      <c r="A796" s="7">
        <v>2230</v>
      </c>
      <c r="B796" s="38"/>
      <c r="C796" s="38"/>
      <c r="D796" s="5"/>
      <c r="E796" s="5"/>
      <c r="F796" s="5">
        <f t="shared" si="405"/>
        <v>0</v>
      </c>
      <c r="G796" s="5"/>
      <c r="H796" s="5"/>
      <c r="I796" s="30"/>
      <c r="J796" s="5">
        <f t="shared" si="406"/>
        <v>0</v>
      </c>
      <c r="K796" s="30"/>
      <c r="L796" s="30"/>
      <c r="M796" s="30"/>
      <c r="N796" s="5">
        <f t="shared" si="403"/>
        <v>0</v>
      </c>
      <c r="O796" s="5">
        <f t="shared" si="404"/>
        <v>0</v>
      </c>
      <c r="P796" s="2">
        <f t="shared" si="397"/>
        <v>0</v>
      </c>
    </row>
    <row r="797" spans="1:16" ht="18.600000000000001" customHeight="1" x14ac:dyDescent="0.3">
      <c r="A797" s="7">
        <v>2240</v>
      </c>
      <c r="B797" s="38"/>
      <c r="C797" s="38"/>
      <c r="D797" s="5"/>
      <c r="E797" s="5"/>
      <c r="F797" s="5">
        <f t="shared" si="405"/>
        <v>13.6</v>
      </c>
      <c r="G797" s="5"/>
      <c r="H797" s="5"/>
      <c r="I797" s="30">
        <v>13.6</v>
      </c>
      <c r="J797" s="5">
        <f t="shared" si="406"/>
        <v>13.6</v>
      </c>
      <c r="K797" s="30"/>
      <c r="L797" s="30"/>
      <c r="M797" s="30">
        <v>13.6</v>
      </c>
      <c r="N797" s="5">
        <f t="shared" si="403"/>
        <v>13.6</v>
      </c>
      <c r="O797" s="5">
        <f t="shared" si="404"/>
        <v>13.6</v>
      </c>
      <c r="P797" s="2">
        <f t="shared" si="397"/>
        <v>0</v>
      </c>
    </row>
    <row r="798" spans="1:16" ht="18.75" customHeight="1" x14ac:dyDescent="0.3">
      <c r="A798" s="7">
        <v>2250</v>
      </c>
      <c r="B798" s="38"/>
      <c r="C798" s="38"/>
      <c r="D798" s="5"/>
      <c r="E798" s="5"/>
      <c r="F798" s="5">
        <f t="shared" si="405"/>
        <v>0</v>
      </c>
      <c r="G798" s="5"/>
      <c r="H798" s="5"/>
      <c r="I798" s="30"/>
      <c r="J798" s="5">
        <f t="shared" si="406"/>
        <v>0</v>
      </c>
      <c r="K798" s="30"/>
      <c r="L798" s="30"/>
      <c r="M798" s="30"/>
      <c r="N798" s="5">
        <f t="shared" si="403"/>
        <v>0</v>
      </c>
      <c r="O798" s="5">
        <f t="shared" si="404"/>
        <v>0</v>
      </c>
      <c r="P798" s="2">
        <f t="shared" si="397"/>
        <v>0</v>
      </c>
    </row>
    <row r="799" spans="1:16" ht="18.75" customHeight="1" x14ac:dyDescent="0.3">
      <c r="A799" s="7">
        <v>2271</v>
      </c>
      <c r="B799" s="38"/>
      <c r="C799" s="38"/>
      <c r="D799" s="5"/>
      <c r="E799" s="5"/>
      <c r="F799" s="5">
        <f t="shared" si="405"/>
        <v>0</v>
      </c>
      <c r="G799" s="5"/>
      <c r="H799" s="5"/>
      <c r="I799" s="30"/>
      <c r="J799" s="5">
        <f t="shared" si="406"/>
        <v>0</v>
      </c>
      <c r="K799" s="30"/>
      <c r="L799" s="30"/>
      <c r="M799" s="30"/>
      <c r="N799" s="5">
        <f t="shared" si="403"/>
        <v>0</v>
      </c>
      <c r="O799" s="5">
        <f t="shared" si="404"/>
        <v>0</v>
      </c>
      <c r="P799" s="2">
        <f t="shared" si="397"/>
        <v>0</v>
      </c>
    </row>
    <row r="800" spans="1:16" ht="18.75" customHeight="1" x14ac:dyDescent="0.3">
      <c r="A800" s="7">
        <v>2272</v>
      </c>
      <c r="B800" s="38"/>
      <c r="C800" s="38"/>
      <c r="D800" s="5"/>
      <c r="E800" s="5"/>
      <c r="F800" s="5">
        <f t="shared" si="405"/>
        <v>0</v>
      </c>
      <c r="G800" s="5"/>
      <c r="H800" s="5"/>
      <c r="I800" s="30"/>
      <c r="J800" s="5">
        <f t="shared" si="406"/>
        <v>0</v>
      </c>
      <c r="K800" s="30"/>
      <c r="L800" s="30"/>
      <c r="M800" s="30"/>
      <c r="N800" s="5">
        <f t="shared" si="403"/>
        <v>0</v>
      </c>
      <c r="O800" s="5">
        <f t="shared" si="404"/>
        <v>0</v>
      </c>
      <c r="P800" s="2">
        <f t="shared" si="397"/>
        <v>0</v>
      </c>
    </row>
    <row r="801" spans="1:17" ht="18.75" customHeight="1" x14ac:dyDescent="0.3">
      <c r="A801" s="7">
        <v>2273</v>
      </c>
      <c r="B801" s="38"/>
      <c r="C801" s="38"/>
      <c r="D801" s="5"/>
      <c r="E801" s="5"/>
      <c r="F801" s="5">
        <f t="shared" si="405"/>
        <v>0</v>
      </c>
      <c r="G801" s="5"/>
      <c r="H801" s="5"/>
      <c r="I801" s="30"/>
      <c r="J801" s="5">
        <f t="shared" si="406"/>
        <v>0</v>
      </c>
      <c r="K801" s="30"/>
      <c r="L801" s="30"/>
      <c r="M801" s="30"/>
      <c r="N801" s="5">
        <f t="shared" si="403"/>
        <v>0</v>
      </c>
      <c r="O801" s="5">
        <f t="shared" si="404"/>
        <v>0</v>
      </c>
      <c r="P801" s="2">
        <f t="shared" si="397"/>
        <v>0</v>
      </c>
    </row>
    <row r="802" spans="1:17" ht="18.75" customHeight="1" x14ac:dyDescent="0.3">
      <c r="A802" s="7">
        <v>2274</v>
      </c>
      <c r="B802" s="38"/>
      <c r="C802" s="38"/>
      <c r="D802" s="5"/>
      <c r="E802" s="5"/>
      <c r="F802" s="5">
        <f t="shared" si="405"/>
        <v>0</v>
      </c>
      <c r="G802" s="5"/>
      <c r="H802" s="5"/>
      <c r="I802" s="30"/>
      <c r="J802" s="5">
        <f t="shared" si="406"/>
        <v>0</v>
      </c>
      <c r="K802" s="30"/>
      <c r="L802" s="30"/>
      <c r="M802" s="30"/>
      <c r="N802" s="5">
        <f t="shared" si="403"/>
        <v>0</v>
      </c>
      <c r="O802" s="5">
        <f t="shared" si="404"/>
        <v>0</v>
      </c>
      <c r="P802" s="2">
        <f t="shared" si="397"/>
        <v>0</v>
      </c>
    </row>
    <row r="803" spans="1:17" ht="18.75" customHeight="1" x14ac:dyDescent="0.3">
      <c r="A803" s="7">
        <v>2275</v>
      </c>
      <c r="B803" s="38"/>
      <c r="C803" s="38"/>
      <c r="D803" s="5"/>
      <c r="E803" s="5"/>
      <c r="F803" s="5">
        <f t="shared" si="405"/>
        <v>0</v>
      </c>
      <c r="G803" s="5"/>
      <c r="H803" s="5"/>
      <c r="I803" s="30"/>
      <c r="J803" s="5">
        <f t="shared" si="406"/>
        <v>0</v>
      </c>
      <c r="K803" s="30"/>
      <c r="L803" s="30"/>
      <c r="M803" s="30"/>
      <c r="N803" s="5">
        <f t="shared" si="403"/>
        <v>0</v>
      </c>
      <c r="O803" s="5">
        <f t="shared" si="404"/>
        <v>0</v>
      </c>
      <c r="P803" s="2">
        <f t="shared" si="397"/>
        <v>0</v>
      </c>
    </row>
    <row r="804" spans="1:17" ht="18.75" customHeight="1" x14ac:dyDescent="0.3">
      <c r="A804" s="7">
        <v>2276</v>
      </c>
      <c r="B804" s="38"/>
      <c r="C804" s="38"/>
      <c r="D804" s="5"/>
      <c r="E804" s="5"/>
      <c r="F804" s="5">
        <f t="shared" si="405"/>
        <v>0</v>
      </c>
      <c r="G804" s="5"/>
      <c r="H804" s="5"/>
      <c r="I804" s="30"/>
      <c r="J804" s="5">
        <f t="shared" si="406"/>
        <v>0</v>
      </c>
      <c r="K804" s="30"/>
      <c r="L804" s="30"/>
      <c r="M804" s="30"/>
      <c r="N804" s="5">
        <f t="shared" si="403"/>
        <v>0</v>
      </c>
      <c r="O804" s="5">
        <f t="shared" si="404"/>
        <v>0</v>
      </c>
      <c r="P804" s="2">
        <f t="shared" si="397"/>
        <v>0</v>
      </c>
    </row>
    <row r="805" spans="1:17" ht="18.75" customHeight="1" x14ac:dyDescent="0.3">
      <c r="A805" s="7">
        <v>2282</v>
      </c>
      <c r="B805" s="38"/>
      <c r="C805" s="38"/>
      <c r="D805" s="5"/>
      <c r="E805" s="5"/>
      <c r="F805" s="5">
        <f t="shared" si="405"/>
        <v>0</v>
      </c>
      <c r="G805" s="5"/>
      <c r="H805" s="5"/>
      <c r="I805" s="30"/>
      <c r="J805" s="5">
        <f t="shared" si="406"/>
        <v>0</v>
      </c>
      <c r="K805" s="30"/>
      <c r="L805" s="30"/>
      <c r="M805" s="30"/>
      <c r="N805" s="5">
        <f t="shared" si="403"/>
        <v>0</v>
      </c>
      <c r="O805" s="5">
        <f t="shared" si="404"/>
        <v>0</v>
      </c>
      <c r="P805" s="2">
        <f t="shared" si="397"/>
        <v>0</v>
      </c>
    </row>
    <row r="806" spans="1:17" ht="18.75" customHeight="1" x14ac:dyDescent="0.3">
      <c r="A806" s="7">
        <v>2610</v>
      </c>
      <c r="B806" s="38"/>
      <c r="C806" s="38"/>
      <c r="D806" s="5"/>
      <c r="E806" s="5"/>
      <c r="F806" s="5">
        <f t="shared" si="405"/>
        <v>0</v>
      </c>
      <c r="G806" s="5"/>
      <c r="H806" s="5"/>
      <c r="I806" s="30"/>
      <c r="J806" s="5">
        <f t="shared" si="406"/>
        <v>0</v>
      </c>
      <c r="K806" s="30"/>
      <c r="L806" s="30"/>
      <c r="M806" s="30"/>
      <c r="N806" s="5">
        <f t="shared" si="403"/>
        <v>0</v>
      </c>
      <c r="O806" s="5">
        <f t="shared" si="404"/>
        <v>0</v>
      </c>
      <c r="P806" s="2">
        <f t="shared" si="397"/>
        <v>0</v>
      </c>
    </row>
    <row r="807" spans="1:17" ht="18.75" customHeight="1" x14ac:dyDescent="0.3">
      <c r="A807" s="7">
        <v>2720</v>
      </c>
      <c r="B807" s="38"/>
      <c r="C807" s="38"/>
      <c r="D807" s="5"/>
      <c r="E807" s="5"/>
      <c r="F807" s="5">
        <f t="shared" si="405"/>
        <v>0</v>
      </c>
      <c r="G807" s="5"/>
      <c r="H807" s="5"/>
      <c r="I807" s="30"/>
      <c r="J807" s="5">
        <f t="shared" si="406"/>
        <v>0</v>
      </c>
      <c r="K807" s="30"/>
      <c r="L807" s="30"/>
      <c r="M807" s="30"/>
      <c r="N807" s="5">
        <f t="shared" si="403"/>
        <v>0</v>
      </c>
      <c r="O807" s="5">
        <f t="shared" si="404"/>
        <v>0</v>
      </c>
      <c r="P807" s="2">
        <f t="shared" si="397"/>
        <v>0</v>
      </c>
    </row>
    <row r="808" spans="1:17" ht="18.75" customHeight="1" x14ac:dyDescent="0.3">
      <c r="A808" s="7">
        <v>2730</v>
      </c>
      <c r="B808" s="38"/>
      <c r="C808" s="38"/>
      <c r="D808" s="5"/>
      <c r="E808" s="5"/>
      <c r="F808" s="5">
        <f t="shared" si="405"/>
        <v>0</v>
      </c>
      <c r="G808" s="5"/>
      <c r="H808" s="5"/>
      <c r="I808" s="30"/>
      <c r="J808" s="5">
        <f t="shared" si="406"/>
        <v>0</v>
      </c>
      <c r="K808" s="30"/>
      <c r="L808" s="30"/>
      <c r="M808" s="30"/>
      <c r="N808" s="5">
        <f t="shared" si="403"/>
        <v>0</v>
      </c>
      <c r="O808" s="5">
        <f t="shared" si="404"/>
        <v>0</v>
      </c>
      <c r="P808" s="2">
        <f t="shared" si="397"/>
        <v>0</v>
      </c>
    </row>
    <row r="809" spans="1:17" ht="18.75" customHeight="1" x14ac:dyDescent="0.3">
      <c r="A809" s="7">
        <v>2800</v>
      </c>
      <c r="B809" s="38"/>
      <c r="C809" s="38"/>
      <c r="D809" s="5"/>
      <c r="E809" s="5"/>
      <c r="F809" s="5">
        <f t="shared" si="405"/>
        <v>0</v>
      </c>
      <c r="G809" s="5"/>
      <c r="H809" s="5"/>
      <c r="I809" s="30"/>
      <c r="J809" s="5">
        <f t="shared" si="406"/>
        <v>0</v>
      </c>
      <c r="K809" s="30"/>
      <c r="L809" s="30"/>
      <c r="M809" s="30"/>
      <c r="N809" s="5">
        <f t="shared" si="403"/>
        <v>0</v>
      </c>
      <c r="O809" s="5">
        <f t="shared" si="404"/>
        <v>0</v>
      </c>
      <c r="P809" s="2">
        <f t="shared" si="397"/>
        <v>0</v>
      </c>
      <c r="Q809" s="19"/>
    </row>
    <row r="810" spans="1:17" ht="18.75" customHeight="1" x14ac:dyDescent="0.3">
      <c r="A810" s="22" t="s">
        <v>9</v>
      </c>
      <c r="B810" s="38"/>
      <c r="C810" s="38"/>
      <c r="D810" s="9">
        <f t="shared" ref="D810:M810" si="407">SUM(D811:D815)</f>
        <v>0</v>
      </c>
      <c r="E810" s="9">
        <f t="shared" si="407"/>
        <v>0</v>
      </c>
      <c r="F810" s="9">
        <f t="shared" si="407"/>
        <v>63.51</v>
      </c>
      <c r="G810" s="9">
        <f t="shared" si="407"/>
        <v>0</v>
      </c>
      <c r="H810" s="9">
        <f t="shared" si="407"/>
        <v>0</v>
      </c>
      <c r="I810" s="29">
        <f t="shared" si="407"/>
        <v>63.51</v>
      </c>
      <c r="J810" s="9">
        <f t="shared" si="407"/>
        <v>63.51</v>
      </c>
      <c r="K810" s="29">
        <f t="shared" si="407"/>
        <v>0</v>
      </c>
      <c r="L810" s="29">
        <f t="shared" si="407"/>
        <v>0</v>
      </c>
      <c r="M810" s="29">
        <f t="shared" si="407"/>
        <v>63.51</v>
      </c>
      <c r="N810" s="9">
        <f t="shared" si="403"/>
        <v>63.51</v>
      </c>
      <c r="O810" s="9">
        <f t="shared" si="404"/>
        <v>63.51</v>
      </c>
      <c r="P810" s="2">
        <f t="shared" si="397"/>
        <v>0</v>
      </c>
    </row>
    <row r="811" spans="1:17" s="4" customFormat="1" ht="18.75" customHeight="1" x14ac:dyDescent="0.3">
      <c r="A811" s="7">
        <v>3110</v>
      </c>
      <c r="B811" s="38"/>
      <c r="C811" s="38"/>
      <c r="D811" s="5"/>
      <c r="E811" s="5"/>
      <c r="F811" s="5">
        <f t="shared" ref="F811:F815" si="408">SUM(G811:I811)</f>
        <v>63.51</v>
      </c>
      <c r="G811" s="5"/>
      <c r="H811" s="5"/>
      <c r="I811" s="30">
        <v>63.51</v>
      </c>
      <c r="J811" s="5">
        <f t="shared" ref="J811:J815" si="409">SUM(K811:M811)</f>
        <v>63.51</v>
      </c>
      <c r="K811" s="30"/>
      <c r="L811" s="30"/>
      <c r="M811" s="30">
        <v>63.51</v>
      </c>
      <c r="N811" s="5">
        <f t="shared" si="403"/>
        <v>63.51</v>
      </c>
      <c r="O811" s="5">
        <f t="shared" si="404"/>
        <v>63.51</v>
      </c>
      <c r="P811" s="2">
        <f t="shared" si="397"/>
        <v>0</v>
      </c>
    </row>
    <row r="812" spans="1:17" s="4" customFormat="1" ht="18.75" customHeight="1" x14ac:dyDescent="0.3">
      <c r="A812" s="7">
        <v>3122</v>
      </c>
      <c r="B812" s="38"/>
      <c r="C812" s="38"/>
      <c r="D812" s="5"/>
      <c r="E812" s="5"/>
      <c r="F812" s="5">
        <f t="shared" si="408"/>
        <v>0</v>
      </c>
      <c r="G812" s="5"/>
      <c r="H812" s="5"/>
      <c r="I812" s="30"/>
      <c r="J812" s="5">
        <f t="shared" si="409"/>
        <v>0</v>
      </c>
      <c r="K812" s="30"/>
      <c r="L812" s="30"/>
      <c r="M812" s="30"/>
      <c r="N812" s="5">
        <f t="shared" si="403"/>
        <v>0</v>
      </c>
      <c r="O812" s="5">
        <f t="shared" si="404"/>
        <v>0</v>
      </c>
      <c r="P812" s="2">
        <f t="shared" si="397"/>
        <v>0</v>
      </c>
    </row>
    <row r="813" spans="1:17" s="4" customFormat="1" ht="18.75" customHeight="1" x14ac:dyDescent="0.3">
      <c r="A813" s="7">
        <v>3132</v>
      </c>
      <c r="B813" s="38"/>
      <c r="C813" s="38"/>
      <c r="D813" s="5"/>
      <c r="E813" s="5"/>
      <c r="F813" s="5">
        <f t="shared" si="408"/>
        <v>0</v>
      </c>
      <c r="G813" s="5"/>
      <c r="H813" s="5"/>
      <c r="I813" s="30"/>
      <c r="J813" s="5">
        <f t="shared" si="409"/>
        <v>0</v>
      </c>
      <c r="K813" s="30"/>
      <c r="L813" s="30"/>
      <c r="M813" s="30"/>
      <c r="N813" s="5">
        <f t="shared" si="403"/>
        <v>0</v>
      </c>
      <c r="O813" s="5">
        <f t="shared" si="404"/>
        <v>0</v>
      </c>
      <c r="P813" s="2">
        <f t="shared" si="397"/>
        <v>0</v>
      </c>
    </row>
    <row r="814" spans="1:17" s="4" customFormat="1" ht="18.75" customHeight="1" x14ac:dyDescent="0.3">
      <c r="A814" s="7">
        <v>3142</v>
      </c>
      <c r="B814" s="38"/>
      <c r="C814" s="38"/>
      <c r="D814" s="8"/>
      <c r="E814" s="8"/>
      <c r="F814" s="5">
        <f t="shared" si="408"/>
        <v>0</v>
      </c>
      <c r="G814" s="8"/>
      <c r="H814" s="8"/>
      <c r="I814" s="31"/>
      <c r="J814" s="5">
        <f t="shared" si="409"/>
        <v>0</v>
      </c>
      <c r="K814" s="31"/>
      <c r="L814" s="31"/>
      <c r="M814" s="31"/>
      <c r="N814" s="5">
        <f t="shared" si="403"/>
        <v>0</v>
      </c>
      <c r="O814" s="5">
        <f t="shared" si="404"/>
        <v>0</v>
      </c>
      <c r="P814" s="2">
        <f t="shared" si="397"/>
        <v>0</v>
      </c>
    </row>
    <row r="815" spans="1:17" s="4" customFormat="1" ht="18.75" customHeight="1" x14ac:dyDescent="0.3">
      <c r="A815" s="7"/>
      <c r="B815" s="38"/>
      <c r="C815" s="38"/>
      <c r="D815" s="8"/>
      <c r="E815" s="8"/>
      <c r="F815" s="5">
        <f t="shared" si="408"/>
        <v>0</v>
      </c>
      <c r="G815" s="8"/>
      <c r="H815" s="8"/>
      <c r="I815" s="31"/>
      <c r="J815" s="5">
        <f t="shared" si="409"/>
        <v>0</v>
      </c>
      <c r="K815" s="31"/>
      <c r="L815" s="31"/>
      <c r="M815" s="31"/>
      <c r="N815" s="5">
        <f t="shared" si="403"/>
        <v>0</v>
      </c>
      <c r="O815" s="5">
        <f t="shared" si="404"/>
        <v>0</v>
      </c>
      <c r="P815" s="2">
        <f t="shared" si="397"/>
        <v>0</v>
      </c>
    </row>
    <row r="816" spans="1:17" ht="36.75" customHeight="1" x14ac:dyDescent="0.3">
      <c r="A816" s="23" t="s">
        <v>105</v>
      </c>
      <c r="B816" s="23"/>
      <c r="C816" s="24"/>
      <c r="D816" s="25">
        <f t="shared" ref="D816" si="410">D817+D836</f>
        <v>1572176.4236300003</v>
      </c>
      <c r="E816" s="25">
        <f t="shared" ref="E816" si="411">E817+E836</f>
        <v>1537849.1023999993</v>
      </c>
      <c r="F816" s="25">
        <f t="shared" ref="F816" si="412">F817+F836</f>
        <v>104699.20500000002</v>
      </c>
      <c r="G816" s="25">
        <f t="shared" ref="G816" si="413">G817+G836</f>
        <v>51411.891000000003</v>
      </c>
      <c r="H816" s="25">
        <f t="shared" ref="H816" si="414">H817+H836</f>
        <v>0</v>
      </c>
      <c r="I816" s="29">
        <f t="shared" ref="I816" si="415">I817+I836</f>
        <v>53287.314000000006</v>
      </c>
      <c r="J816" s="25">
        <f t="shared" ref="J816" si="416">J817+J836</f>
        <v>156057.74</v>
      </c>
      <c r="K816" s="29">
        <f t="shared" ref="K816" si="417">K817+K836</f>
        <v>42594.928999999996</v>
      </c>
      <c r="L816" s="29">
        <f t="shared" ref="L816" si="418">L817+L836</f>
        <v>60225.54</v>
      </c>
      <c r="M816" s="29">
        <f t="shared" ref="M816" si="419">M817+M836</f>
        <v>53237.271000000001</v>
      </c>
      <c r="N816" s="25">
        <f t="shared" si="403"/>
        <v>1676875.6286300004</v>
      </c>
      <c r="O816" s="25">
        <f t="shared" si="404"/>
        <v>1693906.8423999993</v>
      </c>
      <c r="P816" s="2">
        <f t="shared" si="397"/>
        <v>1537.8491023999993</v>
      </c>
    </row>
    <row r="817" spans="1:16" ht="18.75" customHeight="1" x14ac:dyDescent="0.3">
      <c r="A817" s="22" t="s">
        <v>8</v>
      </c>
      <c r="B817" s="38"/>
      <c r="C817" s="38"/>
      <c r="D817" s="9">
        <f t="shared" ref="D817" si="420">SUM(D818:D835)</f>
        <v>1572176.4236300003</v>
      </c>
      <c r="E817" s="9">
        <f t="shared" ref="E817" si="421">SUM(E818:E835)</f>
        <v>1537849.1023999993</v>
      </c>
      <c r="F817" s="9">
        <f t="shared" ref="F817" si="422">SUM(F818:F835)</f>
        <v>51634.006000000008</v>
      </c>
      <c r="G817" s="9">
        <f t="shared" ref="G817" si="423">SUM(G818:G835)</f>
        <v>51348.296000000002</v>
      </c>
      <c r="H817" s="9">
        <f t="shared" ref="H817" si="424">SUM(H818:H835)</f>
        <v>0</v>
      </c>
      <c r="I817" s="29">
        <f t="shared" ref="I817" si="425">SUM(I818:I835)</f>
        <v>285.71000000000004</v>
      </c>
      <c r="J817" s="9">
        <f t="shared" ref="J817" si="426">SUM(J818:J835)</f>
        <v>47995.032999999996</v>
      </c>
      <c r="K817" s="29">
        <f t="shared" ref="K817" si="427">SUM(K818:K835)</f>
        <v>42342.455999999998</v>
      </c>
      <c r="L817" s="29">
        <f t="shared" ref="L817" si="428">SUM(L818:L835)</f>
        <v>5381.8130000000001</v>
      </c>
      <c r="M817" s="29">
        <f t="shared" ref="M817" si="429">SUM(M818:M835)</f>
        <v>270.76400000000001</v>
      </c>
      <c r="N817" s="9">
        <f t="shared" si="403"/>
        <v>1623810.4296300004</v>
      </c>
      <c r="O817" s="9">
        <f t="shared" si="404"/>
        <v>1585844.1353999993</v>
      </c>
      <c r="P817" s="2">
        <f t="shared" si="397"/>
        <v>1537.8491023999993</v>
      </c>
    </row>
    <row r="818" spans="1:16" ht="18.75" customHeight="1" x14ac:dyDescent="0.3">
      <c r="A818" s="7">
        <v>2111</v>
      </c>
      <c r="B818" s="38"/>
      <c r="C818" s="38"/>
      <c r="D818" s="5">
        <f>D12+D38+D64+D90+D116+D142+D168+D194+D220+D246+D272+D298+D324+D428+D454+D480+D506+D532+D558+D584+D610+D636+D662+D688+D714+D740+D766+D792</f>
        <v>1085095.1369999999</v>
      </c>
      <c r="E818" s="5">
        <f>E12+E38+E64+E90+E116+E142+E168+E194+E220+E246+E272+E298+E324+E428+E454+E480+E506+E532+E558+E584+E610+E636+E662+E688+E714+E740+E766+E792</f>
        <v>1057728.3589799993</v>
      </c>
      <c r="F818" s="5">
        <f>SUM(G818:I818)</f>
        <v>5273.0510000000004</v>
      </c>
      <c r="G818" s="5">
        <f>G12+G38+G64+G90+G116+G142+G168+G194+G220+G246+G272+G298+G324+G428+G454+G480+G506+G532+G558+G584+G610+G636+G662+G688+G714+G740+G766+G792</f>
        <v>5273.0510000000004</v>
      </c>
      <c r="H818" s="5">
        <f t="shared" ref="H818:I818" si="430">H12+H38+H64+H90+H116+H142+H168+H194+H220+H246+H272+H298+H324+H428+H454+H480+H506+H532+H558+H584+H610+H636+H662+H688+H714+H740+H766+H792</f>
        <v>0</v>
      </c>
      <c r="I818" s="30">
        <f t="shared" si="430"/>
        <v>0</v>
      </c>
      <c r="J818" s="5">
        <f>SUM(K818:M818)</f>
        <v>4448.5659999999998</v>
      </c>
      <c r="K818" s="30">
        <f t="shared" ref="K818:M818" si="431">K12+K38+K64+K90+K116+K142+K168+K194+K220+K246+K272+K298+K324+K428+K454+K480+K506+K532+K558+K584+K610+K636+K662+K688+K714+K740+K766+K792</f>
        <v>4448.5659999999998</v>
      </c>
      <c r="L818" s="30">
        <f t="shared" si="431"/>
        <v>0</v>
      </c>
      <c r="M818" s="30">
        <f t="shared" si="431"/>
        <v>0</v>
      </c>
      <c r="N818" s="5">
        <f t="shared" ref="N818:N841" si="432">D818+F818</f>
        <v>1090368.1879999998</v>
      </c>
      <c r="O818" s="5">
        <f t="shared" ref="O818:O841" si="433">E818+J818</f>
        <v>1062176.9249799994</v>
      </c>
      <c r="P818" s="2">
        <f t="shared" si="397"/>
        <v>1057.7283589799993</v>
      </c>
    </row>
    <row r="819" spans="1:16" ht="18.75" customHeight="1" x14ac:dyDescent="0.3">
      <c r="A819" s="7">
        <v>2120</v>
      </c>
      <c r="B819" s="38"/>
      <c r="C819" s="38"/>
      <c r="D819" s="5">
        <f t="shared" ref="D819:E835" si="434">D13+D39+D65+D91+D117+D143+D169+D195+D221+D247+D273+D299+D325+D429+D455+D481+D507+D533+D559+D585+D611+D637+D663+D689+D715+D741+D767+D793</f>
        <v>238966.60263000004</v>
      </c>
      <c r="E819" s="5">
        <f t="shared" si="434"/>
        <v>232047.09849</v>
      </c>
      <c r="F819" s="5">
        <f t="shared" ref="F819:F835" si="435">SUM(G819:I819)</f>
        <v>1146.3139999999999</v>
      </c>
      <c r="G819" s="5">
        <f t="shared" ref="G819:I819" si="436">G13+G39+G65+G91+G117+G143+G169+G195+G221+G247+G273+G299+G325+G429+G455+G481+G507+G533+G559+G585+G611+G637+G663+G689+G715+G741+G767+G793</f>
        <v>1146.3139999999999</v>
      </c>
      <c r="H819" s="5">
        <f t="shared" si="436"/>
        <v>0</v>
      </c>
      <c r="I819" s="30">
        <f t="shared" si="436"/>
        <v>0</v>
      </c>
      <c r="J819" s="5">
        <f t="shared" ref="J819:J835" si="437">SUM(K819:M819)</f>
        <v>993.13400000000001</v>
      </c>
      <c r="K819" s="30">
        <f t="shared" ref="K819:M819" si="438">K13+K39+K65+K91+K117+K143+K169+K195+K221+K247+K273+K299+K325+K429+K455+K481+K507+K533+K559+K585+K611+K637+K663+K689+K715+K741+K767+K793</f>
        <v>993.13400000000001</v>
      </c>
      <c r="L819" s="30">
        <f t="shared" si="438"/>
        <v>0</v>
      </c>
      <c r="M819" s="30">
        <f t="shared" si="438"/>
        <v>0</v>
      </c>
      <c r="N819" s="5">
        <f t="shared" si="432"/>
        <v>240112.91663000005</v>
      </c>
      <c r="O819" s="5">
        <f t="shared" si="433"/>
        <v>233040.23248999999</v>
      </c>
      <c r="P819" s="2">
        <f t="shared" si="397"/>
        <v>232.04709849</v>
      </c>
    </row>
    <row r="820" spans="1:16" ht="18.75" customHeight="1" x14ac:dyDescent="0.3">
      <c r="A820" s="7">
        <v>2210</v>
      </c>
      <c r="B820" s="38"/>
      <c r="C820" s="38"/>
      <c r="D820" s="5">
        <f t="shared" si="434"/>
        <v>25165.718000000001</v>
      </c>
      <c r="E820" s="5">
        <f t="shared" si="434"/>
        <v>25165.40183000001</v>
      </c>
      <c r="F820" s="5">
        <f t="shared" si="435"/>
        <v>1687.297</v>
      </c>
      <c r="G820" s="5">
        <f t="shared" ref="G820:I820" si="439">G14+G40+G66+G92+G118+G144+G170+G196+G222+G248+G274+G300+G326+G430+G456+G482+G508+G534+G560+G586+G612+G638+G664+G690+G716+G742+G768+G794</f>
        <v>1415.1870000000001</v>
      </c>
      <c r="H820" s="5">
        <f t="shared" si="439"/>
        <v>0</v>
      </c>
      <c r="I820" s="30">
        <f t="shared" si="439"/>
        <v>272.11</v>
      </c>
      <c r="J820" s="5">
        <f t="shared" si="437"/>
        <v>6311.2919999999995</v>
      </c>
      <c r="K820" s="30">
        <f t="shared" ref="K820:M820" si="440">K14+K40+K66+K92+K118+K144+K170+K196+K222+K248+K274+K300+K326+K430+K456+K482+K508+K534+K560+K586+K612+K638+K664+K690+K716+K742+K768+K794</f>
        <v>1252.9269999999999</v>
      </c>
      <c r="L820" s="30">
        <f t="shared" si="440"/>
        <v>4801.201</v>
      </c>
      <c r="M820" s="30">
        <f t="shared" si="440"/>
        <v>257.16399999999999</v>
      </c>
      <c r="N820" s="5">
        <f t="shared" si="432"/>
        <v>26853.014999999999</v>
      </c>
      <c r="O820" s="5">
        <f t="shared" si="433"/>
        <v>31476.693830000011</v>
      </c>
      <c r="P820" s="2">
        <f t="shared" si="397"/>
        <v>25.165401830000011</v>
      </c>
    </row>
    <row r="821" spans="1:16" ht="18.75" customHeight="1" x14ac:dyDescent="0.3">
      <c r="A821" s="7">
        <v>2220</v>
      </c>
      <c r="B821" s="38"/>
      <c r="C821" s="38"/>
      <c r="D821" s="5">
        <f t="shared" si="434"/>
        <v>16058.018</v>
      </c>
      <c r="E821" s="5">
        <f t="shared" si="434"/>
        <v>16057.08979</v>
      </c>
      <c r="F821" s="5">
        <f t="shared" si="435"/>
        <v>33.78</v>
      </c>
      <c r="G821" s="5">
        <f t="shared" ref="G821:I821" si="441">G15+G41+G67+G93+G119+G145+G171+G197+G223+G249+G275+G301+G327+G431+G457+G483+G509+G535+G561+G587+G613+G639+G665+G691+G717+G743+G769+G795</f>
        <v>33.78</v>
      </c>
      <c r="H821" s="5">
        <f t="shared" si="441"/>
        <v>0</v>
      </c>
      <c r="I821" s="30">
        <f t="shared" si="441"/>
        <v>0</v>
      </c>
      <c r="J821" s="5">
        <f t="shared" si="437"/>
        <v>141.66900000000001</v>
      </c>
      <c r="K821" s="30">
        <f t="shared" ref="K821:M821" si="442">K15+K41+K67+K93+K119+K145+K171+K197+K223+K249+K275+K301+K327+K431+K457+K483+K509+K535+K561+K587+K613+K639+K665+K691+K717+K743+K769+K795</f>
        <v>0.69099999999999995</v>
      </c>
      <c r="L821" s="30">
        <f t="shared" si="442"/>
        <v>140.97800000000001</v>
      </c>
      <c r="M821" s="30">
        <f t="shared" si="442"/>
        <v>0</v>
      </c>
      <c r="N821" s="5">
        <f t="shared" si="432"/>
        <v>16091.798000000001</v>
      </c>
      <c r="O821" s="5">
        <f t="shared" si="433"/>
        <v>16198.75879</v>
      </c>
      <c r="P821" s="2">
        <f t="shared" si="397"/>
        <v>16.057089789999999</v>
      </c>
    </row>
    <row r="822" spans="1:16" ht="18.75" customHeight="1" x14ac:dyDescent="0.3">
      <c r="A822" s="7">
        <v>2230</v>
      </c>
      <c r="B822" s="38"/>
      <c r="C822" s="38"/>
      <c r="D822" s="5">
        <f t="shared" si="434"/>
        <v>45645.393000000004</v>
      </c>
      <c r="E822" s="5">
        <f t="shared" si="434"/>
        <v>45644.85108</v>
      </c>
      <c r="F822" s="5">
        <f t="shared" si="435"/>
        <v>42000.271000000001</v>
      </c>
      <c r="G822" s="5">
        <f t="shared" ref="G822:I822" si="443">G16+G42+G68+G94+G120+G146+G172+G198+G224+G250+G276+G302+G328+G432+G458+G484+G510+G536+G562+G588+G614+G640+G666+G692+G718+G744+G770+G796</f>
        <v>42000.271000000001</v>
      </c>
      <c r="H822" s="5">
        <f t="shared" si="443"/>
        <v>0</v>
      </c>
      <c r="I822" s="30">
        <f t="shared" si="443"/>
        <v>0</v>
      </c>
      <c r="J822" s="5">
        <f t="shared" si="437"/>
        <v>34998.652999999998</v>
      </c>
      <c r="K822" s="30">
        <f t="shared" ref="K822:M822" si="444">K16+K42+K68+K94+K120+K146+K172+K198+K224+K250+K276+K302+K328+K432+K458+K484+K510+K536+K562+K588+K614+K640+K666+K692+K718+K744+K770+K796</f>
        <v>34993.938000000002</v>
      </c>
      <c r="L822" s="30">
        <f t="shared" si="444"/>
        <v>4.7149999999999999</v>
      </c>
      <c r="M822" s="30">
        <f t="shared" si="444"/>
        <v>0</v>
      </c>
      <c r="N822" s="5">
        <f t="shared" si="432"/>
        <v>87645.664000000004</v>
      </c>
      <c r="O822" s="5">
        <f t="shared" si="433"/>
        <v>80643.504079999999</v>
      </c>
      <c r="P822" s="2">
        <f t="shared" si="397"/>
        <v>45.644851080000002</v>
      </c>
    </row>
    <row r="823" spans="1:16" ht="18.75" customHeight="1" x14ac:dyDescent="0.3">
      <c r="A823" s="7">
        <v>2240</v>
      </c>
      <c r="B823" s="38"/>
      <c r="C823" s="38"/>
      <c r="D823" s="5">
        <f t="shared" si="434"/>
        <v>21325.398000000001</v>
      </c>
      <c r="E823" s="5">
        <f t="shared" si="434"/>
        <v>21323.257629999993</v>
      </c>
      <c r="F823" s="5">
        <f t="shared" si="435"/>
        <v>650.904</v>
      </c>
      <c r="G823" s="5">
        <f t="shared" ref="G823:I823" si="445">G17+G43+G69+G95+G121+G147+G173+G199+G225+G251+G277+G303+G329+G433+G459+G485+G511+G537+G563+G589+G615+G641+G667+G693+G719+G745+G771+G797</f>
        <v>637.30399999999997</v>
      </c>
      <c r="H823" s="5">
        <f t="shared" si="445"/>
        <v>0</v>
      </c>
      <c r="I823" s="30">
        <f t="shared" si="445"/>
        <v>13.6</v>
      </c>
      <c r="J823" s="5">
        <f t="shared" si="437"/>
        <v>816.56399999999996</v>
      </c>
      <c r="K823" s="30">
        <f t="shared" ref="K823:M823" si="446">K17+K43+K69+K95+K121+K147+K173+K199+K225+K251+K277+K303+K329+K433+K459+K485+K511+K537+K563+K589+K615+K641+K667+K693+K719+K745+K771+K797</f>
        <v>405.74</v>
      </c>
      <c r="L823" s="30">
        <f t="shared" si="446"/>
        <v>397.22399999999999</v>
      </c>
      <c r="M823" s="30">
        <f t="shared" si="446"/>
        <v>13.6</v>
      </c>
      <c r="N823" s="5">
        <f t="shared" si="432"/>
        <v>21976.302</v>
      </c>
      <c r="O823" s="5">
        <f t="shared" si="433"/>
        <v>22139.821629999991</v>
      </c>
      <c r="P823" s="2">
        <f t="shared" si="397"/>
        <v>21.323257629999993</v>
      </c>
    </row>
    <row r="824" spans="1:16" ht="18.75" customHeight="1" x14ac:dyDescent="0.3">
      <c r="A824" s="7">
        <v>2250</v>
      </c>
      <c r="B824" s="38"/>
      <c r="C824" s="38"/>
      <c r="D824" s="5">
        <f t="shared" si="434"/>
        <v>72.205000000000013</v>
      </c>
      <c r="E824" s="5">
        <f t="shared" si="434"/>
        <v>72.196610000000007</v>
      </c>
      <c r="F824" s="5">
        <f t="shared" si="435"/>
        <v>52.542999999999999</v>
      </c>
      <c r="G824" s="5">
        <f t="shared" ref="G824:I824" si="447">G18+G44+G70+G96+G122+G148+G174+G200+G226+G252+G278+G304+G330+G434+G460+G486+G512+G538+G564+G590+G616+G642+G668+G694+G720+G746+G772+G798</f>
        <v>52.542999999999999</v>
      </c>
      <c r="H824" s="5">
        <f t="shared" si="447"/>
        <v>0</v>
      </c>
      <c r="I824" s="30">
        <f t="shared" si="447"/>
        <v>0</v>
      </c>
      <c r="J824" s="5">
        <f t="shared" si="437"/>
        <v>18.356000000000002</v>
      </c>
      <c r="K824" s="30">
        <f t="shared" ref="K824:M824" si="448">K18+K44+K70+K96+K122+K148+K174+K200+K226+K252+K278+K304+K330+K434+K460+K486+K512+K538+K564+K590+K616+K642+K668+K694+K720+K746+K772+K798</f>
        <v>10.326000000000001</v>
      </c>
      <c r="L824" s="30">
        <f t="shared" si="448"/>
        <v>8.0299999999999994</v>
      </c>
      <c r="M824" s="30">
        <f t="shared" si="448"/>
        <v>0</v>
      </c>
      <c r="N824" s="5">
        <f t="shared" si="432"/>
        <v>124.74800000000002</v>
      </c>
      <c r="O824" s="5">
        <f t="shared" si="433"/>
        <v>90.552610000000016</v>
      </c>
      <c r="P824" s="2">
        <f t="shared" si="397"/>
        <v>7.2196610000000008E-2</v>
      </c>
    </row>
    <row r="825" spans="1:16" ht="18.75" customHeight="1" x14ac:dyDescent="0.3">
      <c r="A825" s="7">
        <v>2271</v>
      </c>
      <c r="B825" s="38"/>
      <c r="C825" s="38"/>
      <c r="D825" s="5">
        <f t="shared" si="434"/>
        <v>98282.117999999988</v>
      </c>
      <c r="E825" s="5">
        <f t="shared" si="434"/>
        <v>98280.049369999993</v>
      </c>
      <c r="F825" s="5">
        <f t="shared" si="435"/>
        <v>641.86700000000008</v>
      </c>
      <c r="G825" s="5">
        <f t="shared" ref="G825:I825" si="449">G19+G45+G71+G97+G123+G149+G175+G201+G227+G253+G279+G305+G331+G435+G461+G487+G513+G539+G565+G591+G617+G643+G669+G695+G721+G747+G773+G799</f>
        <v>641.86700000000008</v>
      </c>
      <c r="H825" s="5">
        <f t="shared" si="449"/>
        <v>0</v>
      </c>
      <c r="I825" s="30">
        <f t="shared" si="449"/>
        <v>0</v>
      </c>
      <c r="J825" s="5">
        <f t="shared" si="437"/>
        <v>119.288</v>
      </c>
      <c r="K825" s="30">
        <f t="shared" ref="K825:M825" si="450">K19+K45+K71+K97+K123+K149+K175+K201+K227+K253+K279+K305+K331+K435+K461+K487+K513+K539+K565+K591+K617+K643+K669+K695+K721+K747+K773+K799</f>
        <v>119.288</v>
      </c>
      <c r="L825" s="30">
        <f t="shared" si="450"/>
        <v>0</v>
      </c>
      <c r="M825" s="30">
        <f t="shared" si="450"/>
        <v>0</v>
      </c>
      <c r="N825" s="5">
        <f t="shared" si="432"/>
        <v>98923.984999999986</v>
      </c>
      <c r="O825" s="5">
        <f t="shared" si="433"/>
        <v>98399.337369999994</v>
      </c>
      <c r="P825" s="2">
        <f t="shared" si="397"/>
        <v>98.28004937</v>
      </c>
    </row>
    <row r="826" spans="1:16" ht="18.75" customHeight="1" x14ac:dyDescent="0.3">
      <c r="A826" s="7">
        <v>2272</v>
      </c>
      <c r="B826" s="38"/>
      <c r="C826" s="38"/>
      <c r="D826" s="5">
        <f t="shared" si="434"/>
        <v>4585.5770000000002</v>
      </c>
      <c r="E826" s="5">
        <f t="shared" si="434"/>
        <v>4584.7912600000009</v>
      </c>
      <c r="F826" s="5">
        <f t="shared" si="435"/>
        <v>27.224000000000004</v>
      </c>
      <c r="G826" s="5">
        <f t="shared" ref="G826:I826" si="451">G20+G46+G72+G98+G124+G150+G176+G202+G228+G254+G280+G306+G332+G436+G462+G488+G514+G540+G566+G592+G618+G644+G670+G696+G722+G748+G774+G800</f>
        <v>27.224000000000004</v>
      </c>
      <c r="H826" s="5">
        <f t="shared" si="451"/>
        <v>0</v>
      </c>
      <c r="I826" s="30">
        <f t="shared" si="451"/>
        <v>0</v>
      </c>
      <c r="J826" s="5">
        <f t="shared" si="437"/>
        <v>12.482999999999999</v>
      </c>
      <c r="K826" s="30">
        <f t="shared" ref="K826:M826" si="452">K20+K46+K72+K98+K124+K150+K176+K202+K228+K254+K280+K306+K332+K436+K462+K488+K514+K540+K566+K592+K618+K644+K670+K696+K722+K748+K774+K800</f>
        <v>12.482999999999999</v>
      </c>
      <c r="L826" s="30">
        <f t="shared" si="452"/>
        <v>0</v>
      </c>
      <c r="M826" s="30">
        <f t="shared" si="452"/>
        <v>0</v>
      </c>
      <c r="N826" s="5">
        <f t="shared" si="432"/>
        <v>4612.8010000000004</v>
      </c>
      <c r="O826" s="5">
        <f t="shared" si="433"/>
        <v>4597.274260000001</v>
      </c>
      <c r="P826" s="2">
        <f t="shared" si="397"/>
        <v>4.5847912600000011</v>
      </c>
    </row>
    <row r="827" spans="1:16" ht="18.75" customHeight="1" x14ac:dyDescent="0.3">
      <c r="A827" s="7">
        <v>2273</v>
      </c>
      <c r="B827" s="38"/>
      <c r="C827" s="38"/>
      <c r="D827" s="5">
        <f t="shared" si="434"/>
        <v>20149.357</v>
      </c>
      <c r="E827" s="5">
        <f t="shared" si="434"/>
        <v>20143.247620000002</v>
      </c>
      <c r="F827" s="5">
        <f t="shared" si="435"/>
        <v>31.116</v>
      </c>
      <c r="G827" s="5">
        <f t="shared" ref="G827:I827" si="453">G21+G47+G73+G99+G125+G151+G177+G203+G229+G255+G281+G307+G333+G437+G463+G489+G515+G541+G567+G593+G619+G645+G671+G697+G723+G749+G775+G801</f>
        <v>31.116</v>
      </c>
      <c r="H827" s="5">
        <f t="shared" si="453"/>
        <v>0</v>
      </c>
      <c r="I827" s="30">
        <f t="shared" si="453"/>
        <v>0</v>
      </c>
      <c r="J827" s="5">
        <f t="shared" si="437"/>
        <v>13.335000000000001</v>
      </c>
      <c r="K827" s="30">
        <f t="shared" ref="K827:M827" si="454">K21+K47+K73+K99+K125+K151+K177+K203+K229+K255+K281+K307+K333+K437+K463+K489+K515+K541+K567+K593+K619+K645+K671+K697+K723+K749+K775+K801</f>
        <v>13.335000000000001</v>
      </c>
      <c r="L827" s="30">
        <f t="shared" si="454"/>
        <v>0</v>
      </c>
      <c r="M827" s="30">
        <f t="shared" si="454"/>
        <v>0</v>
      </c>
      <c r="N827" s="5">
        <f t="shared" si="432"/>
        <v>20180.473000000002</v>
      </c>
      <c r="O827" s="5">
        <f t="shared" si="433"/>
        <v>20156.582620000001</v>
      </c>
      <c r="P827" s="2">
        <f t="shared" si="397"/>
        <v>20.14324762</v>
      </c>
    </row>
    <row r="828" spans="1:16" ht="18.75" customHeight="1" x14ac:dyDescent="0.3">
      <c r="A828" s="7">
        <v>2274</v>
      </c>
      <c r="B828" s="38"/>
      <c r="C828" s="38"/>
      <c r="D828" s="5">
        <f t="shared" si="434"/>
        <v>771.255</v>
      </c>
      <c r="E828" s="5">
        <f t="shared" si="434"/>
        <v>770.92929000000004</v>
      </c>
      <c r="F828" s="5">
        <f t="shared" si="435"/>
        <v>0</v>
      </c>
      <c r="G828" s="5">
        <f t="shared" ref="G828:I828" si="455">G22+G48+G74+G100+G126+G152+G178+G204+G230+G256+G282+G308+G334+G438+G464+G490+G516+G542+G568+G594+G620+G646+G672+G698+G724+G750+G776+G802</f>
        <v>0</v>
      </c>
      <c r="H828" s="5">
        <f t="shared" si="455"/>
        <v>0</v>
      </c>
      <c r="I828" s="30">
        <f t="shared" si="455"/>
        <v>0</v>
      </c>
      <c r="J828" s="5">
        <f t="shared" si="437"/>
        <v>1.266</v>
      </c>
      <c r="K828" s="30">
        <f t="shared" ref="K828:M828" si="456">K22+K48+K74+K100+K126+K152+K178+K204+K230+K256+K282+K308+K334+K438+K464+K490+K516+K542+K568+K594+K620+K646+K672+K698+K724+K750+K776+K802</f>
        <v>1.266</v>
      </c>
      <c r="L828" s="30">
        <f t="shared" si="456"/>
        <v>0</v>
      </c>
      <c r="M828" s="30">
        <f t="shared" si="456"/>
        <v>0</v>
      </c>
      <c r="N828" s="5">
        <f t="shared" si="432"/>
        <v>771.255</v>
      </c>
      <c r="O828" s="5">
        <f t="shared" si="433"/>
        <v>772.19529</v>
      </c>
      <c r="P828" s="2">
        <f t="shared" si="397"/>
        <v>0.77092928999999999</v>
      </c>
    </row>
    <row r="829" spans="1:16" ht="18.75" customHeight="1" x14ac:dyDescent="0.3">
      <c r="A829" s="7">
        <v>2275</v>
      </c>
      <c r="B829" s="38"/>
      <c r="C829" s="38"/>
      <c r="D829" s="5">
        <f t="shared" si="434"/>
        <v>1956.817</v>
      </c>
      <c r="E829" s="5">
        <f t="shared" si="434"/>
        <v>1956.6480100000001</v>
      </c>
      <c r="F829" s="5">
        <f t="shared" si="435"/>
        <v>4.5119999999999996</v>
      </c>
      <c r="G829" s="5">
        <f t="shared" ref="G829:I829" si="457">G23+G49+G75+G101+G127+G153+G179+G205+G231+G257+G283+G309+G335+G439+G465+G491+G517+G543+G569+G595+G621+G647+G673+G699+G725+G751+G777+G803</f>
        <v>4.5119999999999996</v>
      </c>
      <c r="H829" s="5">
        <f t="shared" si="457"/>
        <v>0</v>
      </c>
      <c r="I829" s="30">
        <f t="shared" si="457"/>
        <v>0</v>
      </c>
      <c r="J829" s="5">
        <f t="shared" si="437"/>
        <v>33.879999999999995</v>
      </c>
      <c r="K829" s="30">
        <f t="shared" ref="K829:M829" si="458">K23+K49+K75+K101+K127+K153+K179+K205+K231+K257+K283+K309+K335+K439+K465+K491+K517+K543+K569+K595+K621+K647+K673+K699+K725+K751+K777+K803</f>
        <v>4.2210000000000001</v>
      </c>
      <c r="L829" s="30">
        <f t="shared" si="458"/>
        <v>29.658999999999999</v>
      </c>
      <c r="M829" s="30">
        <f t="shared" si="458"/>
        <v>0</v>
      </c>
      <c r="N829" s="5">
        <f t="shared" si="432"/>
        <v>1961.329</v>
      </c>
      <c r="O829" s="5">
        <f t="shared" si="433"/>
        <v>1990.52801</v>
      </c>
      <c r="P829" s="2">
        <f t="shared" si="397"/>
        <v>1.9566480100000001</v>
      </c>
    </row>
    <row r="830" spans="1:16" ht="18.75" customHeight="1" x14ac:dyDescent="0.3">
      <c r="A830" s="7">
        <v>2276</v>
      </c>
      <c r="B830" s="38"/>
      <c r="C830" s="38"/>
      <c r="D830" s="5">
        <f t="shared" si="434"/>
        <v>225.523</v>
      </c>
      <c r="E830" s="5">
        <f t="shared" si="434"/>
        <v>225.5224</v>
      </c>
      <c r="F830" s="5">
        <f t="shared" si="435"/>
        <v>0</v>
      </c>
      <c r="G830" s="5">
        <f t="shared" ref="G830:I830" si="459">G24+G50+G76+G102+G128+G154+G180+G206+G232+G258+G284+G310+G336+G440+G466+G492+G518+G544+G570+G596+G622+G648+G674+G700+G726+G752+G778+G804</f>
        <v>0</v>
      </c>
      <c r="H830" s="5">
        <f t="shared" si="459"/>
        <v>0</v>
      </c>
      <c r="I830" s="30">
        <f t="shared" si="459"/>
        <v>0</v>
      </c>
      <c r="J830" s="5">
        <f t="shared" si="437"/>
        <v>0</v>
      </c>
      <c r="K830" s="30">
        <f t="shared" ref="K830:M830" si="460">K24+K50+K76+K102+K128+K154+K180+K206+K232+K258+K284+K310+K336+K440+K466+K492+K518+K544+K570+K596+K622+K648+K674+K700+K726+K752+K778+K804</f>
        <v>0</v>
      </c>
      <c r="L830" s="30">
        <f t="shared" si="460"/>
        <v>0</v>
      </c>
      <c r="M830" s="30">
        <f t="shared" si="460"/>
        <v>0</v>
      </c>
      <c r="N830" s="5">
        <f t="shared" si="432"/>
        <v>225.523</v>
      </c>
      <c r="O830" s="5">
        <f t="shared" si="433"/>
        <v>225.5224</v>
      </c>
      <c r="P830" s="2">
        <f t="shared" si="397"/>
        <v>0.22552240000000001</v>
      </c>
    </row>
    <row r="831" spans="1:16" ht="18.75" customHeight="1" x14ac:dyDescent="0.3">
      <c r="A831" s="7">
        <v>2282</v>
      </c>
      <c r="B831" s="38"/>
      <c r="C831" s="38"/>
      <c r="D831" s="5">
        <f t="shared" si="434"/>
        <v>4486.5020000000004</v>
      </c>
      <c r="E831" s="5">
        <f t="shared" si="434"/>
        <v>4458.9227599999995</v>
      </c>
      <c r="F831" s="5">
        <f t="shared" si="435"/>
        <v>0</v>
      </c>
      <c r="G831" s="5">
        <f t="shared" ref="G831:I831" si="461">G25+G51+G77+G103+G129+G155+G181+G207+G233+G259+G285+G311+G337+G441+G467+G493+G519+G545+G571+G597+G623+G649+G675+G701+G727+G753+G779+G805</f>
        <v>0</v>
      </c>
      <c r="H831" s="5">
        <f t="shared" si="461"/>
        <v>0</v>
      </c>
      <c r="I831" s="30">
        <f t="shared" si="461"/>
        <v>0</v>
      </c>
      <c r="J831" s="5">
        <f t="shared" si="437"/>
        <v>0</v>
      </c>
      <c r="K831" s="30">
        <f t="shared" ref="K831:M831" si="462">K25+K51+K77+K103+K129+K155+K181+K207+K233+K259+K285+K311+K337+K441+K467+K493+K519+K545+K571+K597+K623+K649+K675+K701+K727+K753+K779+K805</f>
        <v>0</v>
      </c>
      <c r="L831" s="30">
        <f t="shared" si="462"/>
        <v>0</v>
      </c>
      <c r="M831" s="30">
        <f t="shared" si="462"/>
        <v>0</v>
      </c>
      <c r="N831" s="5">
        <f t="shared" si="432"/>
        <v>4486.5020000000004</v>
      </c>
      <c r="O831" s="5">
        <f t="shared" si="433"/>
        <v>4458.9227599999995</v>
      </c>
      <c r="P831" s="2">
        <f t="shared" si="397"/>
        <v>4.4589227599999992</v>
      </c>
    </row>
    <row r="832" spans="1:16" ht="18.75" customHeight="1" x14ac:dyDescent="0.3">
      <c r="A832" s="7">
        <v>2610</v>
      </c>
      <c r="B832" s="38"/>
      <c r="C832" s="38"/>
      <c r="D832" s="5">
        <f t="shared" si="434"/>
        <v>8685.9519999999993</v>
      </c>
      <c r="E832" s="5">
        <f t="shared" si="434"/>
        <v>8685.9517999999989</v>
      </c>
      <c r="F832" s="5">
        <f t="shared" si="435"/>
        <v>0</v>
      </c>
      <c r="G832" s="5">
        <f t="shared" ref="G832:I832" si="463">G26+G52+G78+G104+G130+G156+G182+G208+G234+G260+G286+G312+G338+G442+G468+G494+G520+G546+G572+G598+G624+G650+G676+G702+G728+G754+G780+G806</f>
        <v>0</v>
      </c>
      <c r="H832" s="5">
        <f t="shared" si="463"/>
        <v>0</v>
      </c>
      <c r="I832" s="30">
        <f t="shared" si="463"/>
        <v>0</v>
      </c>
      <c r="J832" s="5">
        <f t="shared" si="437"/>
        <v>0</v>
      </c>
      <c r="K832" s="30">
        <f t="shared" ref="K832:M832" si="464">K26+K52+K78+K104+K130+K156+K182+K208+K234+K260+K286+K312+K338+K442+K468+K494+K520+K546+K572+K598+K624+K650+K676+K702+K728+K754+K780+K806</f>
        <v>0</v>
      </c>
      <c r="L832" s="30">
        <f t="shared" si="464"/>
        <v>0</v>
      </c>
      <c r="M832" s="30">
        <f t="shared" si="464"/>
        <v>0</v>
      </c>
      <c r="N832" s="5">
        <f t="shared" si="432"/>
        <v>8685.9519999999993</v>
      </c>
      <c r="O832" s="5">
        <f t="shared" si="433"/>
        <v>8685.9517999999989</v>
      </c>
      <c r="P832" s="2">
        <f t="shared" si="397"/>
        <v>8.6859517999999998</v>
      </c>
    </row>
    <row r="833" spans="1:17" ht="18.75" customHeight="1" x14ac:dyDescent="0.3">
      <c r="A833" s="7">
        <v>2720</v>
      </c>
      <c r="B833" s="38"/>
      <c r="C833" s="38"/>
      <c r="D833" s="5">
        <f t="shared" si="434"/>
        <v>0</v>
      </c>
      <c r="E833" s="5">
        <f t="shared" si="434"/>
        <v>0</v>
      </c>
      <c r="F833" s="5">
        <f t="shared" si="435"/>
        <v>0</v>
      </c>
      <c r="G833" s="5">
        <f t="shared" ref="G833:I833" si="465">G27+G53+G79+G105+G131+G157+G183+G209+G235+G261+G287+G313+G339+G443+G469+G495+G521+G547+G573+G599+G625+G651+G677+G703+G729+G755+G781+G807</f>
        <v>0</v>
      </c>
      <c r="H833" s="5">
        <f t="shared" si="465"/>
        <v>0</v>
      </c>
      <c r="I833" s="30">
        <f t="shared" si="465"/>
        <v>0</v>
      </c>
      <c r="J833" s="5">
        <f t="shared" si="437"/>
        <v>0</v>
      </c>
      <c r="K833" s="30">
        <f t="shared" ref="K833:M833" si="466">K27+K53+K79+K105+K131+K157+K183+K209+K235+K261+K287+K313+K339+K443+K469+K495+K521+K547+K573+K599+K625+K651+K677+K703+K729+K755+K781+K807</f>
        <v>0</v>
      </c>
      <c r="L833" s="30">
        <f t="shared" si="466"/>
        <v>0</v>
      </c>
      <c r="M833" s="30">
        <f t="shared" si="466"/>
        <v>0</v>
      </c>
      <c r="N833" s="5">
        <f t="shared" si="432"/>
        <v>0</v>
      </c>
      <c r="O833" s="5">
        <f t="shared" si="433"/>
        <v>0</v>
      </c>
      <c r="P833" s="2">
        <f t="shared" si="397"/>
        <v>0</v>
      </c>
    </row>
    <row r="834" spans="1:17" ht="18.75" customHeight="1" x14ac:dyDescent="0.3">
      <c r="A834" s="7">
        <v>2730</v>
      </c>
      <c r="B834" s="38"/>
      <c r="C834" s="38"/>
      <c r="D834" s="5">
        <f t="shared" si="434"/>
        <v>684.745</v>
      </c>
      <c r="E834" s="5">
        <f t="shared" si="434"/>
        <v>684.69234000000006</v>
      </c>
      <c r="F834" s="5">
        <f t="shared" si="435"/>
        <v>0</v>
      </c>
      <c r="G834" s="5">
        <f t="shared" ref="G834:I834" si="467">G28+G54+G80+G106+G132+G158+G184+G210+G236+G262+G288+G314+G340+G444+G470+G496+G522+G548+G574+G600+G626+G652+G678+G704+G730+G756+G782+G808</f>
        <v>0</v>
      </c>
      <c r="H834" s="5">
        <f t="shared" si="467"/>
        <v>0</v>
      </c>
      <c r="I834" s="30">
        <f t="shared" si="467"/>
        <v>0</v>
      </c>
      <c r="J834" s="5">
        <f t="shared" si="437"/>
        <v>0</v>
      </c>
      <c r="K834" s="30">
        <f t="shared" ref="K834:M834" si="468">K28+K54+K80+K106+K132+K158+K184+K210+K236+K262+K288+K314+K340+K444+K470+K496+K522+K548+K574+K600+K626+K652+K678+K704+K730+K756+K782+K808</f>
        <v>0</v>
      </c>
      <c r="L834" s="30">
        <f t="shared" si="468"/>
        <v>0</v>
      </c>
      <c r="M834" s="30">
        <f t="shared" si="468"/>
        <v>0</v>
      </c>
      <c r="N834" s="5">
        <f t="shared" si="432"/>
        <v>684.745</v>
      </c>
      <c r="O834" s="5">
        <f t="shared" si="433"/>
        <v>684.69234000000006</v>
      </c>
      <c r="P834" s="2">
        <f t="shared" si="397"/>
        <v>0.68469234000000001</v>
      </c>
    </row>
    <row r="835" spans="1:17" ht="18.75" customHeight="1" x14ac:dyDescent="0.3">
      <c r="A835" s="7">
        <v>2800</v>
      </c>
      <c r="B835" s="38"/>
      <c r="C835" s="38"/>
      <c r="D835" s="5">
        <f t="shared" si="434"/>
        <v>20.105999999999998</v>
      </c>
      <c r="E835" s="5">
        <f t="shared" si="434"/>
        <v>20.093140000000002</v>
      </c>
      <c r="F835" s="5">
        <f t="shared" si="435"/>
        <v>85.126999999999995</v>
      </c>
      <c r="G835" s="5">
        <f t="shared" ref="G835:I835" si="469">G29+G55+G81+G107+G133+G159+G185+G211+G237+G263+G289+G315+G341+G445+G471+G497+G523+G549+G575+G601+G627+G653+G679+G705+G731+G757+G783+G809</f>
        <v>85.126999999999995</v>
      </c>
      <c r="H835" s="5">
        <f t="shared" si="469"/>
        <v>0</v>
      </c>
      <c r="I835" s="30">
        <f t="shared" si="469"/>
        <v>0</v>
      </c>
      <c r="J835" s="5">
        <f t="shared" si="437"/>
        <v>86.547000000000011</v>
      </c>
      <c r="K835" s="30">
        <f t="shared" ref="K835:M835" si="470">K29+K55+K81+K107+K133+K159+K185+K211+K237+K263+K289+K315+K341+K445+K471+K497+K523+K549+K575+K601+K627+K653+K679+K705+K731+K757+K783+K809</f>
        <v>86.541000000000011</v>
      </c>
      <c r="L835" s="30">
        <f t="shared" si="470"/>
        <v>6.0000000000000001E-3</v>
      </c>
      <c r="M835" s="30">
        <f t="shared" si="470"/>
        <v>0</v>
      </c>
      <c r="N835" s="5">
        <f t="shared" si="432"/>
        <v>105.23299999999999</v>
      </c>
      <c r="O835" s="5">
        <f t="shared" si="433"/>
        <v>106.64014000000002</v>
      </c>
      <c r="P835" s="2">
        <f t="shared" si="397"/>
        <v>2.0093140000000002E-2</v>
      </c>
      <c r="Q835" s="19"/>
    </row>
    <row r="836" spans="1:17" ht="18.75" customHeight="1" x14ac:dyDescent="0.3">
      <c r="A836" s="22" t="s">
        <v>9</v>
      </c>
      <c r="B836" s="38"/>
      <c r="C836" s="38"/>
      <c r="D836" s="9">
        <f t="shared" ref="D836" si="471">SUM(D837:D841)</f>
        <v>0</v>
      </c>
      <c r="E836" s="9">
        <f t="shared" ref="E836" si="472">SUM(E837:E841)</f>
        <v>0</v>
      </c>
      <c r="F836" s="9">
        <f t="shared" ref="F836" si="473">SUM(F837:F841)</f>
        <v>53065.199000000008</v>
      </c>
      <c r="G836" s="9">
        <f t="shared" ref="G836" si="474">SUM(G837:G841)</f>
        <v>63.594999999999999</v>
      </c>
      <c r="H836" s="9">
        <f t="shared" ref="H836" si="475">SUM(H837:H841)</f>
        <v>0</v>
      </c>
      <c r="I836" s="29">
        <f t="shared" ref="I836" si="476">SUM(I837:I841)</f>
        <v>53001.604000000007</v>
      </c>
      <c r="J836" s="9">
        <f t="shared" ref="J836" si="477">SUM(J837:J841)</f>
        <v>108062.70699999999</v>
      </c>
      <c r="K836" s="29">
        <f t="shared" ref="K836" si="478">SUM(K837:K841)</f>
        <v>252.47299999999998</v>
      </c>
      <c r="L836" s="29">
        <f t="shared" ref="L836" si="479">SUM(L837:L841)</f>
        <v>54843.726999999999</v>
      </c>
      <c r="M836" s="29">
        <f t="shared" ref="M836" si="480">SUM(M837:M841)</f>
        <v>52966.506999999998</v>
      </c>
      <c r="N836" s="9">
        <f t="shared" si="432"/>
        <v>53065.199000000008</v>
      </c>
      <c r="O836" s="9">
        <f t="shared" si="433"/>
        <v>108062.70699999999</v>
      </c>
      <c r="P836" s="2">
        <f t="shared" si="397"/>
        <v>0</v>
      </c>
    </row>
    <row r="837" spans="1:17" s="4" customFormat="1" ht="18.75" customHeight="1" x14ac:dyDescent="0.3">
      <c r="A837" s="7">
        <v>3110</v>
      </c>
      <c r="B837" s="38"/>
      <c r="C837" s="38"/>
      <c r="D837" s="5">
        <f t="shared" ref="D837:E837" si="481">D31+D57+D83+D109+D135+D161+D187+D213+D239+D265+D291+D317+D343+D447+D473+D499+D525+D551+D577+D603+D629+D655+D681+D707+D733+D759+D785+D811</f>
        <v>0</v>
      </c>
      <c r="E837" s="5">
        <f t="shared" si="481"/>
        <v>0</v>
      </c>
      <c r="F837" s="5">
        <f t="shared" ref="F837:F841" si="482">SUM(G837:I837)</f>
        <v>30021.769</v>
      </c>
      <c r="G837" s="5">
        <f t="shared" ref="G837:I837" si="483">G31+G57+G83+G109+G135+G161+G187+G213+G239+G265+G291+G317+G343+G447+G473+G499+G525+G551+G577+G603+G629+G655+G681+G707+G733+G759+G785+G811</f>
        <v>63.594999999999999</v>
      </c>
      <c r="H837" s="5">
        <f t="shared" si="483"/>
        <v>0</v>
      </c>
      <c r="I837" s="30">
        <f t="shared" si="483"/>
        <v>29958.173999999999</v>
      </c>
      <c r="J837" s="5">
        <f t="shared" ref="J837:J841" si="484">SUM(K837:M837)</f>
        <v>84847.887999999992</v>
      </c>
      <c r="K837" s="30">
        <f t="shared" ref="K837:M837" si="485">K31+K57+K83+K109+K135+K161+K187+K213+K239+K265+K291+K317+K343+K447+K473+K499+K525+K551+K577+K603+K629+K655+K681+K707+K733+K759+K785+K811</f>
        <v>252.47299999999998</v>
      </c>
      <c r="L837" s="30">
        <f t="shared" si="485"/>
        <v>54637.370999999999</v>
      </c>
      <c r="M837" s="30">
        <f t="shared" si="485"/>
        <v>29958.043999999998</v>
      </c>
      <c r="N837" s="5">
        <f t="shared" si="432"/>
        <v>30021.769</v>
      </c>
      <c r="O837" s="5">
        <f t="shared" si="433"/>
        <v>84847.887999999992</v>
      </c>
      <c r="P837" s="2">
        <f t="shared" si="397"/>
        <v>0</v>
      </c>
    </row>
    <row r="838" spans="1:17" s="4" customFormat="1" ht="18.75" customHeight="1" x14ac:dyDescent="0.3">
      <c r="A838" s="7">
        <v>3122</v>
      </c>
      <c r="B838" s="38"/>
      <c r="C838" s="38"/>
      <c r="D838" s="5">
        <f t="shared" ref="D838:E838" si="486">D32+D58+D84+D110+D136+D162+D188+D214+D240+D266+D292+D318+D344+D448+D474+D500+D526+D552+D578+D604+D630+D656+D682+D708+D734+D760+D786+D812</f>
        <v>0</v>
      </c>
      <c r="E838" s="5">
        <f t="shared" si="486"/>
        <v>0</v>
      </c>
      <c r="F838" s="5">
        <f t="shared" si="482"/>
        <v>1428.895</v>
      </c>
      <c r="G838" s="5">
        <f t="shared" ref="G838:I838" si="487">G32+G58+G84+G110+G136+G162+G188+G214+G240+G266+G292+G318+G344+G448+G474+G500+G526+G552+G578+G604+G630+G656+G682+G708+G734+G760+G786+G812</f>
        <v>0</v>
      </c>
      <c r="H838" s="5">
        <f t="shared" si="487"/>
        <v>0</v>
      </c>
      <c r="I838" s="30">
        <f t="shared" si="487"/>
        <v>1428.895</v>
      </c>
      <c r="J838" s="5">
        <f t="shared" si="484"/>
        <v>1428.893</v>
      </c>
      <c r="K838" s="30">
        <f t="shared" ref="K838:M838" si="488">K32+K58+K84+K110+K136+K162+K188+K214+K240+K266+K292+K318+K344+K448+K474+K500+K526+K552+K578+K604+K630+K656+K682+K708+K734+K760+K786+K812</f>
        <v>0</v>
      </c>
      <c r="L838" s="30">
        <f t="shared" si="488"/>
        <v>0</v>
      </c>
      <c r="M838" s="30">
        <f t="shared" si="488"/>
        <v>1428.893</v>
      </c>
      <c r="N838" s="5">
        <f t="shared" si="432"/>
        <v>1428.895</v>
      </c>
      <c r="O838" s="5">
        <f t="shared" si="433"/>
        <v>1428.893</v>
      </c>
      <c r="P838" s="2">
        <f t="shared" si="397"/>
        <v>0</v>
      </c>
    </row>
    <row r="839" spans="1:17" s="4" customFormat="1" ht="18.75" customHeight="1" x14ac:dyDescent="0.3">
      <c r="A839" s="7">
        <v>3132</v>
      </c>
      <c r="B839" s="38"/>
      <c r="C839" s="38"/>
      <c r="D839" s="5">
        <f t="shared" ref="D839:E839" si="489">D33+D59+D85+D111+D137+D163+D189+D215+D241+D267+D293+D319+D345+D449+D475+D501+D527+D553+D579+D605+D631+D657+D683+D709+D735+D761+D787+D813</f>
        <v>0</v>
      </c>
      <c r="E839" s="5">
        <f t="shared" si="489"/>
        <v>0</v>
      </c>
      <c r="F839" s="5">
        <f t="shared" si="482"/>
        <v>21614.535000000003</v>
      </c>
      <c r="G839" s="5">
        <f t="shared" ref="G839:I839" si="490">G33+G59+G85+G111+G137+G163+G189+G215+G241+G267+G293+G319+G345+G449+G475+G501+G527+G553+G579+G605+G631+G657+G683+G709+G735+G761+G787+G813</f>
        <v>0</v>
      </c>
      <c r="H839" s="5">
        <f t="shared" si="490"/>
        <v>0</v>
      </c>
      <c r="I839" s="30">
        <f t="shared" si="490"/>
        <v>21614.535000000003</v>
      </c>
      <c r="J839" s="5">
        <f t="shared" si="484"/>
        <v>21785.925999999999</v>
      </c>
      <c r="K839" s="30">
        <f t="shared" ref="K839:M839" si="491">K33+K59+K85+K111+K137+K163+K189+K215+K241+K267+K293+K319+K345+K449+K475+K501+K527+K553+K579+K605+K631+K657+K683+K709+K735+K761+K787+K813</f>
        <v>0</v>
      </c>
      <c r="L839" s="30">
        <f t="shared" si="491"/>
        <v>206.35599999999999</v>
      </c>
      <c r="M839" s="30">
        <f t="shared" si="491"/>
        <v>21579.57</v>
      </c>
      <c r="N839" s="5">
        <f t="shared" si="432"/>
        <v>21614.535000000003</v>
      </c>
      <c r="O839" s="5">
        <f t="shared" si="433"/>
        <v>21785.925999999999</v>
      </c>
      <c r="P839" s="2">
        <f t="shared" si="397"/>
        <v>0</v>
      </c>
    </row>
    <row r="840" spans="1:17" s="4" customFormat="1" ht="18.75" customHeight="1" x14ac:dyDescent="0.3">
      <c r="A840" s="7">
        <v>3142</v>
      </c>
      <c r="B840" s="38"/>
      <c r="C840" s="38"/>
      <c r="D840" s="5">
        <f t="shared" ref="D840:E840" si="492">D34+D60+D86+D112+D138+D164+D190+D216+D242+D268+D294+D320+D346+D450+D476+D502+D528+D554+D580+D606+D632+D658+D684+D710+D736+D762+D788+D814</f>
        <v>0</v>
      </c>
      <c r="E840" s="5">
        <f t="shared" si="492"/>
        <v>0</v>
      </c>
      <c r="F840" s="5">
        <f t="shared" si="482"/>
        <v>0</v>
      </c>
      <c r="G840" s="5">
        <f t="shared" ref="G840:I840" si="493">G34+G60+G86+G112+G138+G164+G190+G216+G242+G268+G294+G320+G346+G450+G476+G502+G528+G554+G580+G606+G632+G658+G684+G710+G736+G762+G788+G814</f>
        <v>0</v>
      </c>
      <c r="H840" s="5">
        <f t="shared" si="493"/>
        <v>0</v>
      </c>
      <c r="I840" s="30">
        <f t="shared" si="493"/>
        <v>0</v>
      </c>
      <c r="J840" s="5">
        <f t="shared" si="484"/>
        <v>0</v>
      </c>
      <c r="K840" s="30">
        <f t="shared" ref="K840:M840" si="494">K34+K60+K86+K112+K138+K164+K190+K216+K242+K268+K294+K320+K346+K450+K476+K502+K528+K554+K580+K606+K632+K658+K684+K710+K736+K762+K788+K814</f>
        <v>0</v>
      </c>
      <c r="L840" s="30">
        <f t="shared" si="494"/>
        <v>0</v>
      </c>
      <c r="M840" s="30">
        <f t="shared" si="494"/>
        <v>0</v>
      </c>
      <c r="N840" s="5">
        <f t="shared" si="432"/>
        <v>0</v>
      </c>
      <c r="O840" s="5">
        <f t="shared" si="433"/>
        <v>0</v>
      </c>
      <c r="P840" s="2">
        <f t="shared" si="397"/>
        <v>0</v>
      </c>
    </row>
    <row r="841" spans="1:17" s="4" customFormat="1" ht="18.75" customHeight="1" x14ac:dyDescent="0.3">
      <c r="A841" s="7"/>
      <c r="B841" s="38"/>
      <c r="C841" s="38"/>
      <c r="D841" s="5">
        <f t="shared" ref="D841:E841" si="495">D35+D61+D87+D113+D139+D165+D191+D217+D243+D269+D295+D321+D347+D451+D477+D503+D529+D555+D581+D607+D633+D659+D685+D711+D737+D763+D789+D815</f>
        <v>0</v>
      </c>
      <c r="E841" s="5">
        <f t="shared" si="495"/>
        <v>0</v>
      </c>
      <c r="F841" s="5">
        <f t="shared" si="482"/>
        <v>0</v>
      </c>
      <c r="G841" s="5">
        <f t="shared" ref="G841:I841" si="496">G35+G61+G87+G113+G139+G165+G191+G217+G243+G269+G295+G321+G347+G451+G477+G503+G529+G555+G581+G607+G633+G659+G685+G711+G737+G763+G789+G815</f>
        <v>0</v>
      </c>
      <c r="H841" s="5">
        <f t="shared" si="496"/>
        <v>0</v>
      </c>
      <c r="I841" s="30">
        <f t="shared" si="496"/>
        <v>0</v>
      </c>
      <c r="J841" s="5">
        <f t="shared" si="484"/>
        <v>0</v>
      </c>
      <c r="K841" s="30">
        <f t="shared" ref="K841:M841" si="497">K35+K61+K87+K113+K139+K165+K191+K217+K243+K269+K295+K321+K347+K451+K477+K503+K529+K555+K581+K607+K633+K659+K685+K711+K737+K763+K789+K815</f>
        <v>0</v>
      </c>
      <c r="L841" s="30">
        <f t="shared" si="497"/>
        <v>0</v>
      </c>
      <c r="M841" s="30">
        <f t="shared" si="497"/>
        <v>0</v>
      </c>
      <c r="N841" s="5">
        <f t="shared" si="432"/>
        <v>0</v>
      </c>
      <c r="O841" s="5">
        <f t="shared" si="433"/>
        <v>0</v>
      </c>
      <c r="P841" s="2">
        <f t="shared" ref="P841" si="498">E841/1000</f>
        <v>0</v>
      </c>
    </row>
    <row r="844" spans="1:17" ht="24" customHeight="1" x14ac:dyDescent="0.3">
      <c r="A844" s="39" t="s">
        <v>46</v>
      </c>
      <c r="B844" s="39"/>
    </row>
    <row r="846" spans="1:17" x14ac:dyDescent="0.3">
      <c r="A846" s="39" t="s">
        <v>47</v>
      </c>
      <c r="B846" s="39"/>
    </row>
  </sheetData>
  <mergeCells count="76">
    <mergeCell ref="B817:B841"/>
    <mergeCell ref="C817:C841"/>
    <mergeCell ref="B349:B373"/>
    <mergeCell ref="C349:C373"/>
    <mergeCell ref="B375:B399"/>
    <mergeCell ref="C375:C399"/>
    <mergeCell ref="B401:B425"/>
    <mergeCell ref="C401:C425"/>
    <mergeCell ref="B427:B451"/>
    <mergeCell ref="C427:C451"/>
    <mergeCell ref="B479:B503"/>
    <mergeCell ref="C479:C503"/>
    <mergeCell ref="B505:B529"/>
    <mergeCell ref="C505:C529"/>
    <mergeCell ref="B531:B555"/>
    <mergeCell ref="C531:C555"/>
    <mergeCell ref="B11:B35"/>
    <mergeCell ref="C11:C35"/>
    <mergeCell ref="B37:B61"/>
    <mergeCell ref="C37:C61"/>
    <mergeCell ref="A1:O1"/>
    <mergeCell ref="A2:O2"/>
    <mergeCell ref="A3:O3"/>
    <mergeCell ref="A4:O4"/>
    <mergeCell ref="A7:A8"/>
    <mergeCell ref="B7:B8"/>
    <mergeCell ref="C7:C8"/>
    <mergeCell ref="D7:E7"/>
    <mergeCell ref="N7:O7"/>
    <mergeCell ref="B141:B165"/>
    <mergeCell ref="C141:C165"/>
    <mergeCell ref="B167:B191"/>
    <mergeCell ref="C167:C191"/>
    <mergeCell ref="B63:B87"/>
    <mergeCell ref="C63:C87"/>
    <mergeCell ref="A844:B844"/>
    <mergeCell ref="A846:B846"/>
    <mergeCell ref="F7:M7"/>
    <mergeCell ref="B89:B113"/>
    <mergeCell ref="C89:C113"/>
    <mergeCell ref="B115:B139"/>
    <mergeCell ref="C115:C139"/>
    <mergeCell ref="B193:B217"/>
    <mergeCell ref="C193:C217"/>
    <mergeCell ref="B245:B269"/>
    <mergeCell ref="B297:B321"/>
    <mergeCell ref="C297:C321"/>
    <mergeCell ref="B219:B243"/>
    <mergeCell ref="C219:C243"/>
    <mergeCell ref="C245:C269"/>
    <mergeCell ref="B271:B295"/>
    <mergeCell ref="C271:C295"/>
    <mergeCell ref="B323:B347"/>
    <mergeCell ref="C323:C347"/>
    <mergeCell ref="B453:B477"/>
    <mergeCell ref="C453:C477"/>
    <mergeCell ref="B557:B581"/>
    <mergeCell ref="C557:C581"/>
    <mergeCell ref="B583:B607"/>
    <mergeCell ref="C583:C607"/>
    <mergeCell ref="B609:B633"/>
    <mergeCell ref="C609:C633"/>
    <mergeCell ref="B635:B659"/>
    <mergeCell ref="C635:C659"/>
    <mergeCell ref="B661:B685"/>
    <mergeCell ref="C661:C685"/>
    <mergeCell ref="B765:B789"/>
    <mergeCell ref="C765:C789"/>
    <mergeCell ref="B791:B815"/>
    <mergeCell ref="C791:C815"/>
    <mergeCell ref="B687:B711"/>
    <mergeCell ref="C687:C711"/>
    <mergeCell ref="B713:B737"/>
    <mergeCell ref="C713:C737"/>
    <mergeCell ref="B739:B763"/>
    <mergeCell ref="C739:C763"/>
  </mergeCells>
  <pageMargins left="0.51181102362204722" right="0.70866141732283472" top="0.35433070866141736" bottom="0.35433070866141736" header="0.11811023622047245" footer="0.11811023622047245"/>
  <pageSetup paperSize="9" scale="36" orientation="landscape" verticalDpi="300" r:id="rId1"/>
  <rowBreaks count="6" manualBreakCount="6">
    <brk id="61" max="14" man="1"/>
    <brk id="186" max="14" man="1"/>
    <brk id="321" max="14" man="1"/>
    <brk id="420" max="14" man="1"/>
    <brk id="525" max="14" man="1"/>
    <brk id="8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4"/>
  <sheetViews>
    <sheetView view="pageBreakPreview" zoomScale="60" zoomScaleNormal="77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activeCell="G36" sqref="G36"/>
    </sheetView>
  </sheetViews>
  <sheetFormatPr defaultColWidth="9.140625" defaultRowHeight="18.75" x14ac:dyDescent="0.3"/>
  <cols>
    <col min="1" max="1" width="29.42578125" style="2" customWidth="1"/>
    <col min="2" max="2" width="17.42578125" style="2" customWidth="1"/>
    <col min="3" max="3" width="58.5703125" style="2" customWidth="1"/>
    <col min="4" max="4" width="19.140625" style="2" customWidth="1"/>
    <col min="5" max="5" width="21.140625" style="2" customWidth="1"/>
    <col min="6" max="6" width="22.140625" style="2" customWidth="1"/>
    <col min="7" max="7" width="18" style="2" customWidth="1"/>
    <col min="8" max="8" width="18.42578125" style="2" customWidth="1"/>
    <col min="9" max="9" width="18.5703125" style="2" customWidth="1"/>
    <col min="10" max="10" width="9.140625" style="2"/>
    <col min="11" max="11" width="14.42578125" style="2" customWidth="1"/>
    <col min="12" max="12" width="14.42578125" style="2" bestFit="1" customWidth="1"/>
    <col min="13" max="16384" width="9.140625" style="2"/>
  </cols>
  <sheetData>
    <row r="1" spans="1:9" ht="22.5" x14ac:dyDescent="0.3">
      <c r="A1" s="43" t="s">
        <v>10</v>
      </c>
      <c r="B1" s="43"/>
      <c r="C1" s="43"/>
      <c r="D1" s="43"/>
      <c r="E1" s="43"/>
      <c r="F1" s="43"/>
      <c r="G1" s="43"/>
      <c r="H1" s="43"/>
      <c r="I1" s="43"/>
    </row>
    <row r="2" spans="1:9" x14ac:dyDescent="0.3">
      <c r="A2" s="44" t="s">
        <v>50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11</v>
      </c>
      <c r="B3" s="44"/>
      <c r="C3" s="44"/>
      <c r="D3" s="44"/>
      <c r="E3" s="44"/>
      <c r="F3" s="44"/>
      <c r="G3" s="44"/>
      <c r="H3" s="44"/>
      <c r="I3" s="44"/>
    </row>
    <row r="4" spans="1:9" x14ac:dyDescent="0.3">
      <c r="A4" s="44" t="s">
        <v>51</v>
      </c>
      <c r="B4" s="44"/>
      <c r="C4" s="44"/>
      <c r="D4" s="44"/>
      <c r="E4" s="44"/>
      <c r="F4" s="44"/>
      <c r="G4" s="44"/>
      <c r="H4" s="44"/>
      <c r="I4" s="44"/>
    </row>
    <row r="5" spans="1:9" ht="15" customHeight="1" x14ac:dyDescent="0.3"/>
    <row r="6" spans="1:9" ht="14.25" customHeight="1" x14ac:dyDescent="0.3">
      <c r="I6" s="14" t="s">
        <v>6</v>
      </c>
    </row>
    <row r="7" spans="1:9" s="1" customFormat="1" ht="45.75" customHeight="1" x14ac:dyDescent="0.25">
      <c r="A7" s="45" t="s">
        <v>0</v>
      </c>
      <c r="B7" s="45" t="s">
        <v>1</v>
      </c>
      <c r="C7" s="45" t="s">
        <v>2</v>
      </c>
      <c r="D7" s="45" t="s">
        <v>3</v>
      </c>
      <c r="E7" s="45"/>
      <c r="F7" s="45" t="s">
        <v>4</v>
      </c>
      <c r="G7" s="45"/>
      <c r="H7" s="45" t="s">
        <v>5</v>
      </c>
      <c r="I7" s="45"/>
    </row>
    <row r="8" spans="1:9" s="1" customFormat="1" ht="47.25" x14ac:dyDescent="0.25">
      <c r="A8" s="45"/>
      <c r="B8" s="45"/>
      <c r="C8" s="45"/>
      <c r="D8" s="11" t="s">
        <v>52</v>
      </c>
      <c r="E8" s="11" t="s">
        <v>53</v>
      </c>
      <c r="F8" s="12" t="s">
        <v>52</v>
      </c>
      <c r="G8" s="12" t="s">
        <v>53</v>
      </c>
      <c r="H8" s="12" t="s">
        <v>52</v>
      </c>
      <c r="I8" s="12" t="s">
        <v>53</v>
      </c>
    </row>
    <row r="9" spans="1:9" x14ac:dyDescent="0.3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</row>
    <row r="10" spans="1:9" ht="24.75" customHeight="1" x14ac:dyDescent="0.3">
      <c r="A10" s="46" t="s">
        <v>7</v>
      </c>
      <c r="B10" s="46"/>
      <c r="C10" s="46"/>
      <c r="D10" s="13">
        <f>D11+D30</f>
        <v>1274249.8560000001</v>
      </c>
      <c r="E10" s="13">
        <f t="shared" ref="E10:G10" si="0">E11+E30</f>
        <v>1226802.9663000002</v>
      </c>
      <c r="F10" s="13">
        <f t="shared" si="0"/>
        <v>89766.44</v>
      </c>
      <c r="G10" s="13">
        <f t="shared" si="0"/>
        <v>95948.43</v>
      </c>
      <c r="H10" s="13">
        <f>D10+F10</f>
        <v>1364016.2960000001</v>
      </c>
      <c r="I10" s="13">
        <f>E10+G10</f>
        <v>1322751.3963000001</v>
      </c>
    </row>
    <row r="11" spans="1:9" ht="18.75" customHeight="1" x14ac:dyDescent="0.3">
      <c r="A11" s="10" t="s">
        <v>8</v>
      </c>
      <c r="B11" s="47"/>
      <c r="C11" s="47"/>
      <c r="D11" s="9">
        <f>SUM(D12:D29)</f>
        <v>1274249.8560000001</v>
      </c>
      <c r="E11" s="9">
        <f t="shared" ref="E11:G11" si="1">SUM(E12:E29)</f>
        <v>1226802.9663000002</v>
      </c>
      <c r="F11" s="9">
        <f t="shared" si="1"/>
        <v>54754.07</v>
      </c>
      <c r="G11" s="9">
        <f t="shared" si="1"/>
        <v>38526.658999999992</v>
      </c>
      <c r="H11" s="9">
        <f t="shared" ref="H11:H33" si="2">D11+F11</f>
        <v>1329003.9260000002</v>
      </c>
      <c r="I11" s="9">
        <f t="shared" ref="I11:I33" si="3">E11+G11</f>
        <v>1265329.6253000002</v>
      </c>
    </row>
    <row r="12" spans="1:9" ht="18.75" customHeight="1" x14ac:dyDescent="0.3">
      <c r="A12" s="7">
        <v>2111</v>
      </c>
      <c r="B12" s="47"/>
      <c r="C12" s="47"/>
      <c r="D12" s="5">
        <f>D38+D64+D90+D116+D142+D168+D194+D220+D246+D272+D298+D324+D350+D376</f>
        <v>872963.37200000009</v>
      </c>
      <c r="E12" s="5">
        <f t="shared" ref="E12" si="4">E38+E64+E90+E116+E142+E168+E194+E220+E246+E272+E298+E324+E350+E376</f>
        <v>834910.26300000004</v>
      </c>
      <c r="F12" s="5">
        <f t="shared" ref="F12:G29" si="5">F38+F64+F90+F116+F142+F168+F194+F220+F246+F272+F298+F324+F350+F376</f>
        <v>8131.8239999999996</v>
      </c>
      <c r="G12" s="5">
        <f t="shared" si="5"/>
        <v>6175.2689999999993</v>
      </c>
      <c r="H12" s="5">
        <f t="shared" si="2"/>
        <v>881095.19600000011</v>
      </c>
      <c r="I12" s="5">
        <f t="shared" si="3"/>
        <v>841085.53200000001</v>
      </c>
    </row>
    <row r="13" spans="1:9" ht="18.75" customHeight="1" x14ac:dyDescent="0.3">
      <c r="A13" s="7">
        <v>2120</v>
      </c>
      <c r="B13" s="47"/>
      <c r="C13" s="47"/>
      <c r="D13" s="5">
        <f t="shared" ref="D13:E13" si="6">D39+D65+D91+D117+D143+D169+D195+D221+D247+D273+D299+D325+D351+D377</f>
        <v>193654.796</v>
      </c>
      <c r="E13" s="5">
        <f t="shared" si="6"/>
        <v>184615.74900000001</v>
      </c>
      <c r="F13" s="5">
        <f t="shared" si="5"/>
        <v>1605.9770000000001</v>
      </c>
      <c r="G13" s="5">
        <f t="shared" si="5"/>
        <v>1340.8720000000001</v>
      </c>
      <c r="H13" s="5">
        <f t="shared" si="2"/>
        <v>195260.77300000002</v>
      </c>
      <c r="I13" s="5">
        <f t="shared" si="3"/>
        <v>185956.62100000001</v>
      </c>
    </row>
    <row r="14" spans="1:9" ht="18.75" customHeight="1" x14ac:dyDescent="0.3">
      <c r="A14" s="7">
        <v>2210</v>
      </c>
      <c r="B14" s="47"/>
      <c r="C14" s="47"/>
      <c r="D14" s="5">
        <f t="shared" ref="D14:E14" si="7">D40+D66+D92+D118+D144+D170+D196+D222+D248+D274+D300+D326+D352+D378</f>
        <v>44294.03100000001</v>
      </c>
      <c r="E14" s="5">
        <f t="shared" si="7"/>
        <v>44266.402000000002</v>
      </c>
      <c r="F14" s="5">
        <f t="shared" si="5"/>
        <v>2670.866</v>
      </c>
      <c r="G14" s="5">
        <f t="shared" si="5"/>
        <v>7780.5309999999999</v>
      </c>
      <c r="H14" s="5">
        <f t="shared" si="2"/>
        <v>46964.897000000012</v>
      </c>
      <c r="I14" s="5">
        <f t="shared" si="3"/>
        <v>52046.933000000005</v>
      </c>
    </row>
    <row r="15" spans="1:9" ht="18.75" customHeight="1" x14ac:dyDescent="0.3">
      <c r="A15" s="7">
        <v>2220</v>
      </c>
      <c r="B15" s="47"/>
      <c r="C15" s="47"/>
      <c r="D15" s="5">
        <f t="shared" ref="D15:E15" si="8">D41+D67+D93+D119+D145+D171+D197+D223+D249+D275+D301+D327+D353+D379</f>
        <v>26786.576000000001</v>
      </c>
      <c r="E15" s="5">
        <f t="shared" si="8"/>
        <v>26786.229300000003</v>
      </c>
      <c r="F15" s="5">
        <f t="shared" si="5"/>
        <v>11.8</v>
      </c>
      <c r="G15" s="5">
        <f t="shared" si="5"/>
        <v>119.94400000000002</v>
      </c>
      <c r="H15" s="5">
        <f t="shared" si="2"/>
        <v>26798.376</v>
      </c>
      <c r="I15" s="5">
        <f t="shared" si="3"/>
        <v>26906.173300000002</v>
      </c>
    </row>
    <row r="16" spans="1:9" ht="18.75" customHeight="1" x14ac:dyDescent="0.3">
      <c r="A16" s="7">
        <v>2230</v>
      </c>
      <c r="B16" s="47"/>
      <c r="C16" s="47"/>
      <c r="D16" s="5">
        <f t="shared" ref="D16:E16" si="9">D42+D68+D94+D120+D146+D172+D198+D224+D250+D276+D302+D328+D354+D380</f>
        <v>29745.893</v>
      </c>
      <c r="E16" s="5">
        <f t="shared" si="9"/>
        <v>29745.819</v>
      </c>
      <c r="F16" s="5">
        <f t="shared" si="5"/>
        <v>38504.911</v>
      </c>
      <c r="G16" s="5">
        <f t="shared" si="5"/>
        <v>20068.870999999996</v>
      </c>
      <c r="H16" s="5">
        <f t="shared" si="2"/>
        <v>68250.804000000004</v>
      </c>
      <c r="I16" s="5">
        <f t="shared" si="3"/>
        <v>49814.689999999995</v>
      </c>
    </row>
    <row r="17" spans="1:9" ht="18.75" customHeight="1" x14ac:dyDescent="0.3">
      <c r="A17" s="7">
        <v>2240</v>
      </c>
      <c r="B17" s="47"/>
      <c r="C17" s="47"/>
      <c r="D17" s="5">
        <f t="shared" ref="D17:E17" si="10">D43+D69+D95+D121+D147+D173+D199+D225+D251+D277+D303+D329+D355+D381</f>
        <v>14797.574000000001</v>
      </c>
      <c r="E17" s="5">
        <f t="shared" si="10"/>
        <v>14796.823999999999</v>
      </c>
      <c r="F17" s="5">
        <f t="shared" si="5"/>
        <v>799.47199999999998</v>
      </c>
      <c r="G17" s="5">
        <f t="shared" si="5"/>
        <v>1020.987</v>
      </c>
      <c r="H17" s="5">
        <f t="shared" si="2"/>
        <v>15597.046</v>
      </c>
      <c r="I17" s="5">
        <f t="shared" si="3"/>
        <v>15817.810999999998</v>
      </c>
    </row>
    <row r="18" spans="1:9" ht="18.75" customHeight="1" x14ac:dyDescent="0.3">
      <c r="A18" s="7">
        <v>2250</v>
      </c>
      <c r="B18" s="47"/>
      <c r="C18" s="47"/>
      <c r="D18" s="5">
        <f t="shared" ref="D18:E18" si="11">D44+D70+D96+D122+D148+D174+D200+D226+D252+D278+D304+D330+D356+D382</f>
        <v>76.262</v>
      </c>
      <c r="E18" s="5">
        <f t="shared" si="11"/>
        <v>75.319999999999993</v>
      </c>
      <c r="F18" s="5">
        <f t="shared" si="5"/>
        <v>107.173</v>
      </c>
      <c r="G18" s="5">
        <f t="shared" si="5"/>
        <v>35.363</v>
      </c>
      <c r="H18" s="5">
        <f t="shared" si="2"/>
        <v>183.435</v>
      </c>
      <c r="I18" s="5">
        <f t="shared" si="3"/>
        <v>110.68299999999999</v>
      </c>
    </row>
    <row r="19" spans="1:9" ht="18.75" customHeight="1" x14ac:dyDescent="0.3">
      <c r="A19" s="7">
        <v>2271</v>
      </c>
      <c r="B19" s="47"/>
      <c r="C19" s="47"/>
      <c r="D19" s="5">
        <f t="shared" ref="D19:E19" si="12">D45+D71+D97+D123+D149+D175+D201+D227+D253+D279+D305+D331+D357+D383</f>
        <v>57076.826000000008</v>
      </c>
      <c r="E19" s="5">
        <f t="shared" si="12"/>
        <v>57073.736000000004</v>
      </c>
      <c r="F19" s="5">
        <f t="shared" si="5"/>
        <v>1511.1229999999998</v>
      </c>
      <c r="G19" s="5">
        <f t="shared" si="5"/>
        <v>707.18000000000006</v>
      </c>
      <c r="H19" s="5">
        <f t="shared" si="2"/>
        <v>58587.949000000008</v>
      </c>
      <c r="I19" s="5">
        <f t="shared" si="3"/>
        <v>57780.916000000005</v>
      </c>
    </row>
    <row r="20" spans="1:9" ht="18.75" customHeight="1" x14ac:dyDescent="0.3">
      <c r="A20" s="7">
        <v>2272</v>
      </c>
      <c r="B20" s="47"/>
      <c r="C20" s="47"/>
      <c r="D20" s="5">
        <f t="shared" ref="D20:E20" si="13">D46+D72+D98+D124+D150+D176+D202+D228+D254+D280+D306+D332+D358+D384</f>
        <v>3684.3159999999998</v>
      </c>
      <c r="E20" s="5">
        <f t="shared" si="13"/>
        <v>3684.0200000000004</v>
      </c>
      <c r="F20" s="5">
        <f t="shared" si="5"/>
        <v>439.96600000000001</v>
      </c>
      <c r="G20" s="5">
        <f t="shared" si="5"/>
        <v>345.98199999999997</v>
      </c>
      <c r="H20" s="5">
        <f t="shared" si="2"/>
        <v>4124.2820000000002</v>
      </c>
      <c r="I20" s="5">
        <f t="shared" si="3"/>
        <v>4030.0020000000004</v>
      </c>
    </row>
    <row r="21" spans="1:9" ht="18.75" customHeight="1" x14ac:dyDescent="0.3">
      <c r="A21" s="7">
        <v>2273</v>
      </c>
      <c r="B21" s="47"/>
      <c r="C21" s="47"/>
      <c r="D21" s="5">
        <f t="shared" ref="D21:E21" si="14">D47+D73+D99+D125+D151+D177+D203+D229+D255+D281+D307+D333+D359+D385</f>
        <v>12483.156000000001</v>
      </c>
      <c r="E21" s="5">
        <f t="shared" si="14"/>
        <v>12463.092000000002</v>
      </c>
      <c r="F21" s="5">
        <f t="shared" si="5"/>
        <v>558.33699999999999</v>
      </c>
      <c r="G21" s="5">
        <f t="shared" si="5"/>
        <v>294.94100000000003</v>
      </c>
      <c r="H21" s="5">
        <f t="shared" si="2"/>
        <v>13041.493</v>
      </c>
      <c r="I21" s="5">
        <f t="shared" si="3"/>
        <v>12758.033000000003</v>
      </c>
    </row>
    <row r="22" spans="1:9" ht="18.75" customHeight="1" x14ac:dyDescent="0.3">
      <c r="A22" s="7">
        <v>2274</v>
      </c>
      <c r="B22" s="47"/>
      <c r="C22" s="47"/>
      <c r="D22" s="5">
        <f t="shared" ref="D22:E22" si="15">D48+D74+D100+D126+D152+D178+D204+D230+D256+D282+D308+D334+D360+D386</f>
        <v>483.18299999999999</v>
      </c>
      <c r="E22" s="5">
        <f t="shared" si="15"/>
        <v>483.18200000000002</v>
      </c>
      <c r="F22" s="5">
        <f t="shared" si="5"/>
        <v>0</v>
      </c>
      <c r="G22" s="5">
        <f t="shared" si="5"/>
        <v>0</v>
      </c>
      <c r="H22" s="5">
        <f t="shared" si="2"/>
        <v>483.18299999999999</v>
      </c>
      <c r="I22" s="5">
        <f t="shared" si="3"/>
        <v>483.18200000000002</v>
      </c>
    </row>
    <row r="23" spans="1:9" ht="18.75" customHeight="1" x14ac:dyDescent="0.3">
      <c r="A23" s="7">
        <v>2275</v>
      </c>
      <c r="B23" s="47"/>
      <c r="C23" s="47"/>
      <c r="D23" s="5">
        <f t="shared" ref="D23:E23" si="16">D49+D75+D101+D127+D153+D179+D205+D231+D257+D283+D309+D335+D361+D387</f>
        <v>499.38900000000001</v>
      </c>
      <c r="E23" s="5">
        <f t="shared" si="16"/>
        <v>499.346</v>
      </c>
      <c r="F23" s="5">
        <f t="shared" si="5"/>
        <v>73.841000000000008</v>
      </c>
      <c r="G23" s="5">
        <f t="shared" si="5"/>
        <v>29.500999999999998</v>
      </c>
      <c r="H23" s="5">
        <f t="shared" si="2"/>
        <v>573.23</v>
      </c>
      <c r="I23" s="5">
        <f t="shared" si="3"/>
        <v>528.84699999999998</v>
      </c>
    </row>
    <row r="24" spans="1:9" ht="18.75" customHeight="1" x14ac:dyDescent="0.3">
      <c r="A24" s="7">
        <v>2276</v>
      </c>
      <c r="B24" s="47"/>
      <c r="C24" s="47"/>
      <c r="D24" s="5">
        <f t="shared" ref="D24:E24" si="17">D50+D76+D102+D128+D154+D180+D206+D232+D258+D284+D310+D336+D362+D388</f>
        <v>211.471</v>
      </c>
      <c r="E24" s="5">
        <f t="shared" si="17"/>
        <v>211.47</v>
      </c>
      <c r="F24" s="5">
        <f t="shared" si="5"/>
        <v>0</v>
      </c>
      <c r="G24" s="5">
        <f t="shared" si="5"/>
        <v>0</v>
      </c>
      <c r="H24" s="5">
        <f t="shared" si="2"/>
        <v>211.471</v>
      </c>
      <c r="I24" s="5">
        <f t="shared" si="3"/>
        <v>211.47</v>
      </c>
    </row>
    <row r="25" spans="1:9" ht="18.75" customHeight="1" x14ac:dyDescent="0.3">
      <c r="A25" s="7">
        <v>2282</v>
      </c>
      <c r="B25" s="47"/>
      <c r="C25" s="47"/>
      <c r="D25" s="5">
        <f t="shared" ref="D25:E25" si="18">D51+D77+D103+D129+D155+D181+D207+D233+D259+D285+D311+D337+D363+D389</f>
        <v>263.66799999999995</v>
      </c>
      <c r="E25" s="5">
        <f t="shared" si="18"/>
        <v>262.76</v>
      </c>
      <c r="F25" s="5">
        <f t="shared" si="5"/>
        <v>2.8</v>
      </c>
      <c r="G25" s="5">
        <f t="shared" si="5"/>
        <v>12.324</v>
      </c>
      <c r="H25" s="5">
        <f t="shared" si="2"/>
        <v>266.46799999999996</v>
      </c>
      <c r="I25" s="5">
        <f t="shared" si="3"/>
        <v>275.084</v>
      </c>
    </row>
    <row r="26" spans="1:9" ht="18.75" customHeight="1" x14ac:dyDescent="0.3">
      <c r="A26" s="7">
        <v>2610</v>
      </c>
      <c r="B26" s="47"/>
      <c r="C26" s="47"/>
      <c r="D26" s="5">
        <f t="shared" ref="D26:E26" si="19">D52+D78+D104+D130+D156+D182+D208+D234+D260+D286+D312+D338+D364+D390</f>
        <v>5655.8540000000003</v>
      </c>
      <c r="E26" s="5">
        <f t="shared" si="19"/>
        <v>5355.2830000000004</v>
      </c>
      <c r="F26" s="5">
        <f t="shared" si="5"/>
        <v>0</v>
      </c>
      <c r="G26" s="5">
        <f t="shared" si="5"/>
        <v>0</v>
      </c>
      <c r="H26" s="5">
        <f t="shared" si="2"/>
        <v>5655.8540000000003</v>
      </c>
      <c r="I26" s="5">
        <f t="shared" si="3"/>
        <v>5355.2830000000004</v>
      </c>
    </row>
    <row r="27" spans="1:9" ht="18.75" customHeight="1" x14ac:dyDescent="0.3">
      <c r="A27" s="7">
        <v>2720</v>
      </c>
      <c r="B27" s="47"/>
      <c r="C27" s="47"/>
      <c r="D27" s="5">
        <f t="shared" ref="D27:E27" si="20">D53+D79+D105+D131+D157+D183+D209+D235+D261+D287+D313+D339+D365+D391</f>
        <v>10401.507</v>
      </c>
      <c r="E27" s="5">
        <f t="shared" si="20"/>
        <v>10401.507</v>
      </c>
      <c r="F27" s="5">
        <f t="shared" si="5"/>
        <v>250.32900000000001</v>
      </c>
      <c r="G27" s="5">
        <f t="shared" si="5"/>
        <v>458.983</v>
      </c>
      <c r="H27" s="5">
        <f t="shared" si="2"/>
        <v>10651.835999999999</v>
      </c>
      <c r="I27" s="5">
        <f t="shared" si="3"/>
        <v>10860.49</v>
      </c>
    </row>
    <row r="28" spans="1:9" ht="18.75" customHeight="1" x14ac:dyDescent="0.3">
      <c r="A28" s="7">
        <v>2730</v>
      </c>
      <c r="B28" s="47"/>
      <c r="C28" s="47"/>
      <c r="D28" s="5">
        <f t="shared" ref="D28:E28" si="21">D54+D80+D106+D132+D158+D184+D210+D236+D262+D288+D314+D340+D366+D392</f>
        <v>1171.066</v>
      </c>
      <c r="E28" s="5">
        <f t="shared" si="21"/>
        <v>1171.049</v>
      </c>
      <c r="F28" s="5">
        <f t="shared" si="5"/>
        <v>0</v>
      </c>
      <c r="G28" s="5">
        <f t="shared" si="5"/>
        <v>3.54</v>
      </c>
      <c r="H28" s="5">
        <f t="shared" si="2"/>
        <v>1171.066</v>
      </c>
      <c r="I28" s="5">
        <f t="shared" si="3"/>
        <v>1174.5889999999999</v>
      </c>
    </row>
    <row r="29" spans="1:9" ht="18.75" customHeight="1" x14ac:dyDescent="0.3">
      <c r="A29" s="7">
        <v>2800</v>
      </c>
      <c r="B29" s="47"/>
      <c r="C29" s="47"/>
      <c r="D29" s="5">
        <f t="shared" ref="D29:E29" si="22">D55+D81+D107+D133+D159+D185+D211+D237+D263+D289+D315+D341+D367+D393</f>
        <v>0.91599999999999993</v>
      </c>
      <c r="E29" s="5">
        <f t="shared" si="22"/>
        <v>0.91500000000000004</v>
      </c>
      <c r="F29" s="5">
        <f t="shared" si="5"/>
        <v>85.650999999999996</v>
      </c>
      <c r="G29" s="5">
        <f t="shared" si="5"/>
        <v>132.37100000000001</v>
      </c>
      <c r="H29" s="5">
        <f t="shared" si="2"/>
        <v>86.566999999999993</v>
      </c>
      <c r="I29" s="5">
        <f t="shared" si="3"/>
        <v>133.286</v>
      </c>
    </row>
    <row r="30" spans="1:9" ht="32.25" customHeight="1" x14ac:dyDescent="0.3">
      <c r="A30" s="10" t="s">
        <v>9</v>
      </c>
      <c r="B30" s="47"/>
      <c r="C30" s="47"/>
      <c r="D30" s="9">
        <f>SUM(D31:D35)</f>
        <v>0</v>
      </c>
      <c r="E30" s="9">
        <f t="shared" ref="E30:G30" si="23">SUM(E31:E35)</f>
        <v>0</v>
      </c>
      <c r="F30" s="9">
        <f t="shared" si="23"/>
        <v>35012.369999999995</v>
      </c>
      <c r="G30" s="9">
        <f t="shared" si="23"/>
        <v>57421.771000000001</v>
      </c>
      <c r="H30" s="9">
        <f t="shared" si="2"/>
        <v>35012.369999999995</v>
      </c>
      <c r="I30" s="9">
        <f t="shared" si="3"/>
        <v>57421.771000000001</v>
      </c>
    </row>
    <row r="31" spans="1:9" s="4" customFormat="1" ht="18.75" customHeight="1" x14ac:dyDescent="0.25">
      <c r="A31" s="7">
        <v>3110</v>
      </c>
      <c r="B31" s="47"/>
      <c r="C31" s="47"/>
      <c r="D31" s="5">
        <f t="shared" ref="D31:G31" si="24">D57+D83+D109+D135+D161+D187+D213+D239+D265+D291+D317+D343+D369+D395</f>
        <v>0</v>
      </c>
      <c r="E31" s="5">
        <f t="shared" si="24"/>
        <v>0</v>
      </c>
      <c r="F31" s="5">
        <f t="shared" si="24"/>
        <v>28495.730999999996</v>
      </c>
      <c r="G31" s="5">
        <f t="shared" si="24"/>
        <v>50935.339000000007</v>
      </c>
      <c r="H31" s="5">
        <f t="shared" si="2"/>
        <v>28495.730999999996</v>
      </c>
      <c r="I31" s="5">
        <f t="shared" si="3"/>
        <v>50935.339000000007</v>
      </c>
    </row>
    <row r="32" spans="1:9" s="4" customFormat="1" ht="18.75" hidden="1" customHeight="1" x14ac:dyDescent="0.25">
      <c r="A32" s="7">
        <v>3122</v>
      </c>
      <c r="B32" s="47"/>
      <c r="C32" s="47"/>
      <c r="D32" s="5">
        <f t="shared" ref="D32:G32" si="25">D58+D84+D110+D136+D162+D188+D214+D240+D266+D292+D318+D344+D370+D396</f>
        <v>0</v>
      </c>
      <c r="E32" s="5">
        <f t="shared" si="25"/>
        <v>0</v>
      </c>
      <c r="F32" s="5">
        <f t="shared" si="25"/>
        <v>0</v>
      </c>
      <c r="G32" s="5">
        <f t="shared" si="25"/>
        <v>0</v>
      </c>
      <c r="H32" s="5">
        <f t="shared" si="2"/>
        <v>0</v>
      </c>
      <c r="I32" s="5">
        <f t="shared" si="3"/>
        <v>0</v>
      </c>
    </row>
    <row r="33" spans="1:9" s="4" customFormat="1" ht="18.75" customHeight="1" x14ac:dyDescent="0.25">
      <c r="A33" s="7">
        <v>3132</v>
      </c>
      <c r="B33" s="47"/>
      <c r="C33" s="47"/>
      <c r="D33" s="5">
        <f t="shared" ref="D33:G34" si="26">D59+D85+D111+D137+D163+D189+D215+D241+D267+D293+D319+D345+D371+D397</f>
        <v>0</v>
      </c>
      <c r="E33" s="5">
        <f t="shared" si="26"/>
        <v>0</v>
      </c>
      <c r="F33" s="5">
        <f t="shared" si="26"/>
        <v>6188.4750000000004</v>
      </c>
      <c r="G33" s="5">
        <f t="shared" si="26"/>
        <v>6158.268</v>
      </c>
      <c r="H33" s="5">
        <f t="shared" si="2"/>
        <v>6188.4750000000004</v>
      </c>
      <c r="I33" s="5">
        <f t="shared" si="3"/>
        <v>6158.268</v>
      </c>
    </row>
    <row r="34" spans="1:9" s="4" customFormat="1" ht="18.75" customHeight="1" x14ac:dyDescent="0.25">
      <c r="A34" s="7">
        <v>3142</v>
      </c>
      <c r="B34" s="47"/>
      <c r="C34" s="47"/>
      <c r="D34" s="5">
        <f t="shared" si="26"/>
        <v>0</v>
      </c>
      <c r="E34" s="5">
        <f t="shared" si="26"/>
        <v>0</v>
      </c>
      <c r="F34" s="5">
        <f t="shared" si="26"/>
        <v>328.16399999999999</v>
      </c>
      <c r="G34" s="5">
        <f t="shared" si="26"/>
        <v>328.16399999999999</v>
      </c>
      <c r="H34" s="5">
        <f t="shared" ref="H34:H35" si="27">D34+F34</f>
        <v>328.16399999999999</v>
      </c>
      <c r="I34" s="5">
        <f t="shared" ref="I34:I35" si="28">E34+G34</f>
        <v>328.16399999999999</v>
      </c>
    </row>
    <row r="35" spans="1:9" s="4" customFormat="1" ht="18.75" hidden="1" customHeight="1" x14ac:dyDescent="0.25">
      <c r="A35" s="7">
        <v>3210</v>
      </c>
      <c r="B35" s="47"/>
      <c r="C35" s="47"/>
      <c r="D35" s="5">
        <f t="shared" ref="D35:G35" si="29">D61+D87+D113+D139+D165+D191+D217+D243+D269+D295+D321+D347+D373+D399</f>
        <v>0</v>
      </c>
      <c r="E35" s="5">
        <f t="shared" si="29"/>
        <v>0</v>
      </c>
      <c r="F35" s="5">
        <f>F61+F87+F113+F139+F165+F191+F217+F243+F269+F295+F321+F347+F373+F399</f>
        <v>0</v>
      </c>
      <c r="G35" s="5">
        <f t="shared" si="29"/>
        <v>0</v>
      </c>
      <c r="H35" s="5">
        <f t="shared" si="27"/>
        <v>0</v>
      </c>
      <c r="I35" s="5">
        <f t="shared" si="28"/>
        <v>0</v>
      </c>
    </row>
    <row r="36" spans="1:9" ht="24" customHeight="1" x14ac:dyDescent="0.3">
      <c r="A36" s="15" t="s">
        <v>12</v>
      </c>
      <c r="B36" s="15" t="s">
        <v>15</v>
      </c>
      <c r="C36" s="16" t="s">
        <v>13</v>
      </c>
      <c r="D36" s="13">
        <f>D37+D56</f>
        <v>374607.57399999991</v>
      </c>
      <c r="E36" s="13">
        <f t="shared" ref="E36" si="30">E37+E56</f>
        <v>373994.85700000002</v>
      </c>
      <c r="F36" s="13">
        <f t="shared" ref="F36" si="31">F37+F56</f>
        <v>44656.293999999994</v>
      </c>
      <c r="G36" s="13">
        <f>G37+G56</f>
        <v>34768.519999999997</v>
      </c>
      <c r="H36" s="13">
        <f>D36+F36</f>
        <v>419263.8679999999</v>
      </c>
      <c r="I36" s="13">
        <f>E36+G36</f>
        <v>408763.37700000004</v>
      </c>
    </row>
    <row r="37" spans="1:9" ht="18.75" customHeight="1" x14ac:dyDescent="0.3">
      <c r="A37" s="6" t="s">
        <v>8</v>
      </c>
      <c r="B37" s="38"/>
      <c r="C37" s="38"/>
      <c r="D37" s="5">
        <f>SUM(D38:D55)</f>
        <v>374607.57399999991</v>
      </c>
      <c r="E37" s="5">
        <f t="shared" ref="E37" si="32">SUM(E38:E55)</f>
        <v>373994.85700000002</v>
      </c>
      <c r="F37" s="5">
        <f t="shared" ref="F37" si="33">SUM(F38:F55)</f>
        <v>38284.477999999996</v>
      </c>
      <c r="G37" s="5">
        <f t="shared" ref="G37" si="34">SUM(G38:G55)</f>
        <v>21669.360999999997</v>
      </c>
      <c r="H37" s="5">
        <f t="shared" ref="H37:H61" si="35">D37+F37</f>
        <v>412892.05199999991</v>
      </c>
      <c r="I37" s="5">
        <f t="shared" ref="I37:I61" si="36">E37+G37</f>
        <v>395664.21799999999</v>
      </c>
    </row>
    <row r="38" spans="1:9" ht="18.75" customHeight="1" x14ac:dyDescent="0.3">
      <c r="A38" s="7">
        <v>2111</v>
      </c>
      <c r="B38" s="38"/>
      <c r="C38" s="38"/>
      <c r="D38" s="5">
        <v>245426.58</v>
      </c>
      <c r="E38" s="5">
        <v>244959.39799999999</v>
      </c>
      <c r="F38" s="5">
        <v>13.79</v>
      </c>
      <c r="G38" s="5">
        <v>9.2490000000000006</v>
      </c>
      <c r="H38" s="5">
        <f t="shared" si="35"/>
        <v>245440.37</v>
      </c>
      <c r="I38" s="5">
        <f t="shared" si="36"/>
        <v>244968.647</v>
      </c>
    </row>
    <row r="39" spans="1:9" ht="18.75" customHeight="1" x14ac:dyDescent="0.3">
      <c r="A39" s="7">
        <v>2120</v>
      </c>
      <c r="B39" s="38"/>
      <c r="C39" s="38"/>
      <c r="D39" s="5">
        <v>55746.188999999998</v>
      </c>
      <c r="E39" s="5">
        <v>55643.978000000003</v>
      </c>
      <c r="F39" s="5">
        <v>3.0339999999999998</v>
      </c>
      <c r="G39" s="5">
        <v>2.0350000000000001</v>
      </c>
      <c r="H39" s="5">
        <f t="shared" si="35"/>
        <v>55749.222999999998</v>
      </c>
      <c r="I39" s="5">
        <f t="shared" si="36"/>
        <v>55646.013000000006</v>
      </c>
    </row>
    <row r="40" spans="1:9" ht="18.75" customHeight="1" x14ac:dyDescent="0.3">
      <c r="A40" s="7">
        <v>2210</v>
      </c>
      <c r="B40" s="38"/>
      <c r="C40" s="38"/>
      <c r="D40" s="5">
        <v>9439.1550000000007</v>
      </c>
      <c r="E40" s="5">
        <v>9411.7720000000008</v>
      </c>
      <c r="F40" s="5">
        <v>9.6000000000000002E-2</v>
      </c>
      <c r="G40" s="5">
        <f>40.926+1593.666</f>
        <v>1634.5919999999999</v>
      </c>
      <c r="H40" s="5">
        <f t="shared" si="35"/>
        <v>9439.2510000000002</v>
      </c>
      <c r="I40" s="5">
        <f t="shared" si="36"/>
        <v>11046.364000000001</v>
      </c>
    </row>
    <row r="41" spans="1:9" ht="18.75" customHeight="1" x14ac:dyDescent="0.3">
      <c r="A41" s="7">
        <v>2220</v>
      </c>
      <c r="B41" s="38"/>
      <c r="C41" s="38"/>
      <c r="D41" s="5">
        <v>7108.7020000000002</v>
      </c>
      <c r="E41" s="5">
        <v>7108.5569999999998</v>
      </c>
      <c r="F41" s="5">
        <v>0</v>
      </c>
      <c r="G41" s="5">
        <f>2.3+68.976</f>
        <v>71.275999999999996</v>
      </c>
      <c r="H41" s="5">
        <f t="shared" si="35"/>
        <v>7108.7020000000002</v>
      </c>
      <c r="I41" s="5">
        <f t="shared" si="36"/>
        <v>7179.8329999999996</v>
      </c>
    </row>
    <row r="42" spans="1:9" ht="18.75" customHeight="1" x14ac:dyDescent="0.3">
      <c r="A42" s="7">
        <v>2230</v>
      </c>
      <c r="B42" s="38"/>
      <c r="C42" s="38"/>
      <c r="D42" s="5">
        <v>16992.5</v>
      </c>
      <c r="E42" s="5">
        <v>16992.444</v>
      </c>
      <c r="F42" s="5">
        <v>38253.303</v>
      </c>
      <c r="G42" s="5">
        <f>19878.063+3.957</f>
        <v>19882.019999999997</v>
      </c>
      <c r="H42" s="5">
        <f t="shared" si="35"/>
        <v>55245.803</v>
      </c>
      <c r="I42" s="5">
        <f t="shared" si="36"/>
        <v>36874.463999999993</v>
      </c>
    </row>
    <row r="43" spans="1:9" ht="18.75" customHeight="1" x14ac:dyDescent="0.3">
      <c r="A43" s="7">
        <v>2240</v>
      </c>
      <c r="B43" s="38"/>
      <c r="C43" s="38"/>
      <c r="D43" s="5">
        <v>6886.63</v>
      </c>
      <c r="E43" s="5">
        <v>6886.415</v>
      </c>
      <c r="F43" s="5">
        <v>2.4E-2</v>
      </c>
      <c r="G43" s="5">
        <f>27.646</f>
        <v>27.646000000000001</v>
      </c>
      <c r="H43" s="5">
        <f t="shared" si="35"/>
        <v>6886.6540000000005</v>
      </c>
      <c r="I43" s="5">
        <f t="shared" si="36"/>
        <v>6914.0609999999997</v>
      </c>
    </row>
    <row r="44" spans="1:9" ht="18.75" hidden="1" customHeight="1" x14ac:dyDescent="0.3">
      <c r="A44" s="7">
        <v>2250</v>
      </c>
      <c r="B44" s="38"/>
      <c r="C44" s="38"/>
      <c r="D44" s="5">
        <v>0</v>
      </c>
      <c r="E44" s="5">
        <v>0</v>
      </c>
      <c r="F44" s="5">
        <v>0</v>
      </c>
      <c r="G44" s="5">
        <v>0</v>
      </c>
      <c r="H44" s="5">
        <f t="shared" si="35"/>
        <v>0</v>
      </c>
      <c r="I44" s="5">
        <f t="shared" si="36"/>
        <v>0</v>
      </c>
    </row>
    <row r="45" spans="1:9" ht="18.75" customHeight="1" x14ac:dyDescent="0.3">
      <c r="A45" s="7">
        <v>2271</v>
      </c>
      <c r="B45" s="38"/>
      <c r="C45" s="38"/>
      <c r="D45" s="5">
        <v>24161.648000000001</v>
      </c>
      <c r="E45" s="5">
        <v>24161.618999999999</v>
      </c>
      <c r="F45" s="5">
        <v>0.17199999999999999</v>
      </c>
      <c r="G45" s="5">
        <v>0.1</v>
      </c>
      <c r="H45" s="5">
        <f t="shared" si="35"/>
        <v>24161.82</v>
      </c>
      <c r="I45" s="5">
        <f t="shared" si="36"/>
        <v>24161.718999999997</v>
      </c>
    </row>
    <row r="46" spans="1:9" ht="18.75" customHeight="1" x14ac:dyDescent="0.3">
      <c r="A46" s="7">
        <v>2272</v>
      </c>
      <c r="B46" s="38"/>
      <c r="C46" s="38"/>
      <c r="D46" s="5">
        <v>2031.91</v>
      </c>
      <c r="E46" s="5">
        <v>2031.884</v>
      </c>
      <c r="F46" s="5">
        <v>4.5999999999999999E-2</v>
      </c>
      <c r="G46" s="5">
        <v>0.04</v>
      </c>
      <c r="H46" s="5">
        <f t="shared" si="35"/>
        <v>2031.9560000000001</v>
      </c>
      <c r="I46" s="5">
        <f t="shared" si="36"/>
        <v>2031.924</v>
      </c>
    </row>
    <row r="47" spans="1:9" ht="18.75" customHeight="1" x14ac:dyDescent="0.3">
      <c r="A47" s="7">
        <v>2273</v>
      </c>
      <c r="B47" s="38"/>
      <c r="C47" s="38"/>
      <c r="D47" s="5">
        <v>6270.32</v>
      </c>
      <c r="E47" s="5">
        <v>6254.8729999999996</v>
      </c>
      <c r="F47" s="5">
        <v>0.20799999999999999</v>
      </c>
      <c r="G47" s="5">
        <v>0.105</v>
      </c>
      <c r="H47" s="5">
        <f t="shared" si="35"/>
        <v>6270.5279999999993</v>
      </c>
      <c r="I47" s="5">
        <f t="shared" si="36"/>
        <v>6254.9779999999992</v>
      </c>
    </row>
    <row r="48" spans="1:9" ht="18.75" customHeight="1" x14ac:dyDescent="0.3">
      <c r="A48" s="7">
        <v>2274</v>
      </c>
      <c r="B48" s="38"/>
      <c r="C48" s="38"/>
      <c r="D48" s="5">
        <v>63.643000000000001</v>
      </c>
      <c r="E48" s="5">
        <v>63.642000000000003</v>
      </c>
      <c r="F48" s="5">
        <v>0</v>
      </c>
      <c r="G48" s="5">
        <v>0</v>
      </c>
      <c r="H48" s="5">
        <f t="shared" si="35"/>
        <v>63.643000000000001</v>
      </c>
      <c r="I48" s="5">
        <f t="shared" si="36"/>
        <v>63.642000000000003</v>
      </c>
    </row>
    <row r="49" spans="1:11" ht="18.75" customHeight="1" x14ac:dyDescent="0.3">
      <c r="A49" s="7">
        <v>2275</v>
      </c>
      <c r="B49" s="38"/>
      <c r="C49" s="38"/>
      <c r="D49" s="5">
        <v>197.834</v>
      </c>
      <c r="E49" s="5">
        <v>197.81299999999999</v>
      </c>
      <c r="F49" s="5">
        <v>0</v>
      </c>
      <c r="G49" s="5">
        <v>0</v>
      </c>
      <c r="H49" s="5">
        <f t="shared" si="35"/>
        <v>197.834</v>
      </c>
      <c r="I49" s="5">
        <f t="shared" si="36"/>
        <v>197.81299999999999</v>
      </c>
    </row>
    <row r="50" spans="1:11" ht="18.75" hidden="1" customHeight="1" x14ac:dyDescent="0.3">
      <c r="A50" s="7">
        <v>2276</v>
      </c>
      <c r="B50" s="38"/>
      <c r="C50" s="38"/>
      <c r="D50" s="5"/>
      <c r="E50" s="5"/>
      <c r="F50" s="5"/>
      <c r="G50" s="5"/>
      <c r="H50" s="5">
        <f t="shared" si="35"/>
        <v>0</v>
      </c>
      <c r="I50" s="5">
        <f t="shared" si="36"/>
        <v>0</v>
      </c>
    </row>
    <row r="51" spans="1:11" ht="18.75" customHeight="1" x14ac:dyDescent="0.3">
      <c r="A51" s="7">
        <v>2282</v>
      </c>
      <c r="B51" s="38"/>
      <c r="C51" s="38"/>
      <c r="D51" s="5">
        <v>92.244</v>
      </c>
      <c r="E51" s="5">
        <v>92.242999999999995</v>
      </c>
      <c r="F51" s="5">
        <v>0</v>
      </c>
      <c r="G51" s="5">
        <f>1.59+1.59</f>
        <v>3.18</v>
      </c>
      <c r="H51" s="5">
        <f t="shared" si="35"/>
        <v>92.244</v>
      </c>
      <c r="I51" s="5">
        <f t="shared" si="36"/>
        <v>95.423000000000002</v>
      </c>
    </row>
    <row r="52" spans="1:11" ht="18.75" customHeight="1" x14ac:dyDescent="0.3">
      <c r="A52" s="7">
        <v>2610</v>
      </c>
      <c r="B52" s="38"/>
      <c r="C52" s="38"/>
      <c r="D52" s="5">
        <v>190.21899999999999</v>
      </c>
      <c r="E52" s="5">
        <v>190.21899999999999</v>
      </c>
      <c r="F52" s="5">
        <v>0</v>
      </c>
      <c r="G52" s="5">
        <v>0</v>
      </c>
      <c r="H52" s="5">
        <f t="shared" si="35"/>
        <v>190.21899999999999</v>
      </c>
      <c r="I52" s="5">
        <f t="shared" si="36"/>
        <v>190.21899999999999</v>
      </c>
    </row>
    <row r="53" spans="1:11" ht="18.75" hidden="1" customHeight="1" x14ac:dyDescent="0.3">
      <c r="A53" s="7">
        <v>2720</v>
      </c>
      <c r="B53" s="38"/>
      <c r="C53" s="38"/>
      <c r="D53" s="5"/>
      <c r="E53" s="5"/>
      <c r="F53" s="5"/>
      <c r="G53" s="5"/>
      <c r="H53" s="5">
        <f t="shared" si="35"/>
        <v>0</v>
      </c>
      <c r="I53" s="5">
        <f t="shared" si="36"/>
        <v>0</v>
      </c>
    </row>
    <row r="54" spans="1:11" ht="18.75" hidden="1" customHeight="1" x14ac:dyDescent="0.3">
      <c r="A54" s="7">
        <v>2730</v>
      </c>
      <c r="B54" s="38"/>
      <c r="C54" s="38"/>
      <c r="D54" s="5"/>
      <c r="E54" s="5"/>
      <c r="F54" s="5"/>
      <c r="G54" s="5"/>
      <c r="H54" s="5">
        <f t="shared" si="35"/>
        <v>0</v>
      </c>
      <c r="I54" s="5">
        <f t="shared" si="36"/>
        <v>0</v>
      </c>
    </row>
    <row r="55" spans="1:11" ht="18.75" customHeight="1" x14ac:dyDescent="0.3">
      <c r="A55" s="7">
        <v>2800</v>
      </c>
      <c r="B55" s="38"/>
      <c r="C55" s="38"/>
      <c r="D55" s="5">
        <v>0</v>
      </c>
      <c r="E55" s="5">
        <v>0</v>
      </c>
      <c r="F55" s="5">
        <v>13.805</v>
      </c>
      <c r="G55" s="5">
        <v>39.118000000000002</v>
      </c>
      <c r="H55" s="5">
        <f t="shared" si="35"/>
        <v>13.805</v>
      </c>
      <c r="I55" s="5">
        <f t="shared" si="36"/>
        <v>39.118000000000002</v>
      </c>
      <c r="K55" s="19"/>
    </row>
    <row r="56" spans="1:11" ht="18.75" customHeight="1" x14ac:dyDescent="0.3">
      <c r="A56" s="6" t="s">
        <v>9</v>
      </c>
      <c r="B56" s="38"/>
      <c r="C56" s="38"/>
      <c r="D56" s="5">
        <f>SUM(D57:D61)</f>
        <v>0</v>
      </c>
      <c r="E56" s="5">
        <f t="shared" ref="E56" si="37">SUM(E57:E61)</f>
        <v>0</v>
      </c>
      <c r="F56" s="5">
        <f t="shared" ref="F56" si="38">SUM(F57:F61)</f>
        <v>6371.8159999999998</v>
      </c>
      <c r="G56" s="5">
        <f t="shared" ref="G56" si="39">SUM(G57:G61)</f>
        <v>13099.159</v>
      </c>
      <c r="H56" s="5">
        <f t="shared" si="35"/>
        <v>6371.8159999999998</v>
      </c>
      <c r="I56" s="5">
        <f t="shared" si="36"/>
        <v>13099.159</v>
      </c>
    </row>
    <row r="57" spans="1:11" s="4" customFormat="1" ht="18.75" customHeight="1" x14ac:dyDescent="0.25">
      <c r="A57" s="7">
        <v>3110</v>
      </c>
      <c r="B57" s="38"/>
      <c r="C57" s="38"/>
      <c r="D57" s="5">
        <v>0</v>
      </c>
      <c r="E57" s="5">
        <v>0</v>
      </c>
      <c r="F57" s="5">
        <f>3399.232</f>
        <v>3399.232</v>
      </c>
      <c r="G57" s="5">
        <f>84.05+6643.499+3399.23</f>
        <v>10126.779</v>
      </c>
      <c r="H57" s="5">
        <f t="shared" si="35"/>
        <v>3399.232</v>
      </c>
      <c r="I57" s="5">
        <f t="shared" si="36"/>
        <v>10126.779</v>
      </c>
    </row>
    <row r="58" spans="1:11" s="4" customFormat="1" ht="18.75" hidden="1" customHeight="1" x14ac:dyDescent="0.25">
      <c r="A58" s="7">
        <v>3122</v>
      </c>
      <c r="B58" s="38"/>
      <c r="C58" s="38"/>
      <c r="D58" s="5"/>
      <c r="E58" s="5"/>
      <c r="F58" s="5"/>
      <c r="G58" s="5"/>
      <c r="H58" s="5">
        <f t="shared" si="35"/>
        <v>0</v>
      </c>
      <c r="I58" s="5">
        <f t="shared" si="36"/>
        <v>0</v>
      </c>
    </row>
    <row r="59" spans="1:11" s="4" customFormat="1" ht="18.75" customHeight="1" x14ac:dyDescent="0.25">
      <c r="A59" s="7">
        <v>3132</v>
      </c>
      <c r="B59" s="38"/>
      <c r="C59" s="38"/>
      <c r="D59" s="5">
        <v>0</v>
      </c>
      <c r="E59" s="5">
        <v>0</v>
      </c>
      <c r="F59" s="5">
        <f>2972.584</f>
        <v>2972.5839999999998</v>
      </c>
      <c r="G59" s="5">
        <f>2972.38</f>
        <v>2972.38</v>
      </c>
      <c r="H59" s="5">
        <f t="shared" si="35"/>
        <v>2972.5839999999998</v>
      </c>
      <c r="I59" s="5">
        <f t="shared" si="36"/>
        <v>2972.38</v>
      </c>
    </row>
    <row r="60" spans="1:11" s="4" customFormat="1" ht="18.75" hidden="1" customHeight="1" x14ac:dyDescent="0.25">
      <c r="A60" s="7">
        <v>3142</v>
      </c>
      <c r="B60" s="38"/>
      <c r="C60" s="38"/>
      <c r="D60" s="8"/>
      <c r="E60" s="8"/>
      <c r="F60" s="8"/>
      <c r="G60" s="8"/>
      <c r="H60" s="5">
        <f t="shared" ref="H60" si="40">D60+F60</f>
        <v>0</v>
      </c>
      <c r="I60" s="5">
        <f t="shared" ref="I60" si="41">E60+G60</f>
        <v>0</v>
      </c>
    </row>
    <row r="61" spans="1:11" s="4" customFormat="1" ht="18.75" hidden="1" customHeight="1" x14ac:dyDescent="0.25">
      <c r="A61" s="7"/>
      <c r="B61" s="38"/>
      <c r="C61" s="38"/>
      <c r="D61" s="8"/>
      <c r="E61" s="8"/>
      <c r="F61" s="8"/>
      <c r="G61" s="8"/>
      <c r="H61" s="5">
        <f t="shared" si="35"/>
        <v>0</v>
      </c>
      <c r="I61" s="5">
        <f t="shared" si="36"/>
        <v>0</v>
      </c>
    </row>
    <row r="62" spans="1:11" ht="78" customHeight="1" x14ac:dyDescent="0.3">
      <c r="A62" s="15" t="s">
        <v>14</v>
      </c>
      <c r="B62" s="15" t="s">
        <v>16</v>
      </c>
      <c r="C62" s="16" t="s">
        <v>54</v>
      </c>
      <c r="D62" s="13">
        <f>D63+D82</f>
        <v>720014.7760000003</v>
      </c>
      <c r="E62" s="13">
        <f t="shared" ref="E62" si="42">E63+E82</f>
        <v>674744.3293000001</v>
      </c>
      <c r="F62" s="13">
        <f t="shared" ref="F62" si="43">F63+F82</f>
        <v>28949.142</v>
      </c>
      <c r="G62" s="13">
        <f t="shared" ref="G62" si="44">G63+G82</f>
        <v>46128.754000000001</v>
      </c>
      <c r="H62" s="13">
        <f>D62+F62</f>
        <v>748963.9180000003</v>
      </c>
      <c r="I62" s="13">
        <f>E62+G62</f>
        <v>720873.08330000006</v>
      </c>
    </row>
    <row r="63" spans="1:11" x14ac:dyDescent="0.3">
      <c r="A63" s="6" t="s">
        <v>8</v>
      </c>
      <c r="B63" s="38"/>
      <c r="C63" s="38"/>
      <c r="D63" s="5">
        <f>SUM(D64:D81)</f>
        <v>720014.7760000003</v>
      </c>
      <c r="E63" s="5">
        <f t="shared" ref="E63" si="45">SUM(E64:E81)</f>
        <v>674744.3293000001</v>
      </c>
      <c r="F63" s="5">
        <f t="shared" ref="F63" si="46">SUM(F64:F81)</f>
        <v>3001.418000000001</v>
      </c>
      <c r="G63" s="5">
        <f t="shared" ref="G63" si="47">SUM(G64:G81)</f>
        <v>5231.67</v>
      </c>
      <c r="H63" s="5">
        <f t="shared" ref="H63:H87" si="48">D63+F63</f>
        <v>723016.19400000025</v>
      </c>
      <c r="I63" s="5">
        <f t="shared" ref="I63:I87" si="49">E63+G63</f>
        <v>679975.99930000014</v>
      </c>
    </row>
    <row r="64" spans="1:11" x14ac:dyDescent="0.3">
      <c r="A64" s="7">
        <v>2111</v>
      </c>
      <c r="B64" s="38"/>
      <c r="C64" s="38"/>
      <c r="D64" s="5">
        <v>505689.89600000001</v>
      </c>
      <c r="E64" s="5">
        <v>469294.94400000002</v>
      </c>
      <c r="F64" s="5">
        <f>1824.784</f>
        <v>1824.7840000000001</v>
      </c>
      <c r="G64" s="5">
        <v>1352.3589999999999</v>
      </c>
      <c r="H64" s="5">
        <f t="shared" si="48"/>
        <v>507514.68</v>
      </c>
      <c r="I64" s="5">
        <f t="shared" si="49"/>
        <v>470647.30300000001</v>
      </c>
    </row>
    <row r="65" spans="1:11" x14ac:dyDescent="0.3">
      <c r="A65" s="7">
        <v>2120</v>
      </c>
      <c r="B65" s="38"/>
      <c r="C65" s="38"/>
      <c r="D65" s="5">
        <v>111532.874</v>
      </c>
      <c r="E65" s="5">
        <v>102958.755</v>
      </c>
      <c r="F65" s="5">
        <v>401.93200000000002</v>
      </c>
      <c r="G65" s="5">
        <v>295.24700000000001</v>
      </c>
      <c r="H65" s="5">
        <f t="shared" si="48"/>
        <v>111934.806</v>
      </c>
      <c r="I65" s="5">
        <f t="shared" si="49"/>
        <v>103254.00200000001</v>
      </c>
    </row>
    <row r="66" spans="1:11" x14ac:dyDescent="0.3">
      <c r="A66" s="7">
        <v>2210</v>
      </c>
      <c r="B66" s="38"/>
      <c r="C66" s="38"/>
      <c r="D66" s="5">
        <v>29713.484</v>
      </c>
      <c r="E66" s="5">
        <v>29713.366000000002</v>
      </c>
      <c r="F66" s="5">
        <v>381.88600000000002</v>
      </c>
      <c r="G66" s="5">
        <f>330.906+2599.063</f>
        <v>2929.9690000000001</v>
      </c>
      <c r="H66" s="5">
        <f t="shared" si="48"/>
        <v>30095.37</v>
      </c>
      <c r="I66" s="5">
        <f t="shared" si="49"/>
        <v>32643.335000000003</v>
      </c>
    </row>
    <row r="67" spans="1:11" x14ac:dyDescent="0.3">
      <c r="A67" s="7">
        <v>2220</v>
      </c>
      <c r="B67" s="38"/>
      <c r="C67" s="38"/>
      <c r="D67" s="5">
        <v>18655.898000000001</v>
      </c>
      <c r="E67" s="5">
        <v>18655.724300000002</v>
      </c>
      <c r="F67" s="5">
        <v>0</v>
      </c>
      <c r="G67" s="5">
        <f>0+36.683</f>
        <v>36.683</v>
      </c>
      <c r="H67" s="5">
        <f t="shared" si="48"/>
        <v>18655.898000000001</v>
      </c>
      <c r="I67" s="5">
        <f t="shared" si="49"/>
        <v>18692.407300000003</v>
      </c>
    </row>
    <row r="68" spans="1:11" x14ac:dyDescent="0.3">
      <c r="A68" s="7">
        <v>2230</v>
      </c>
      <c r="B68" s="38"/>
      <c r="C68" s="38"/>
      <c r="D68" s="5">
        <v>11658.751</v>
      </c>
      <c r="E68" s="5">
        <v>11658.733</v>
      </c>
      <c r="F68" s="5">
        <v>109.512</v>
      </c>
      <c r="G68" s="5">
        <f>67.053</f>
        <v>67.052999999999997</v>
      </c>
      <c r="H68" s="5">
        <f t="shared" si="48"/>
        <v>11768.263000000001</v>
      </c>
      <c r="I68" s="5">
        <f t="shared" si="49"/>
        <v>11725.786</v>
      </c>
    </row>
    <row r="69" spans="1:11" x14ac:dyDescent="0.3">
      <c r="A69" s="7">
        <v>2240</v>
      </c>
      <c r="B69" s="38"/>
      <c r="C69" s="38"/>
      <c r="D69" s="5">
        <v>6359.5110000000004</v>
      </c>
      <c r="E69" s="5">
        <v>6359.0780000000004</v>
      </c>
      <c r="F69" s="5">
        <v>166.583</v>
      </c>
      <c r="G69" s="5">
        <f>126.823+329.16</f>
        <v>455.983</v>
      </c>
      <c r="H69" s="5">
        <f t="shared" si="48"/>
        <v>6526.0940000000001</v>
      </c>
      <c r="I69" s="5">
        <f t="shared" si="49"/>
        <v>6815.0610000000006</v>
      </c>
    </row>
    <row r="70" spans="1:11" x14ac:dyDescent="0.3">
      <c r="A70" s="7">
        <v>2250</v>
      </c>
      <c r="B70" s="38"/>
      <c r="C70" s="38"/>
      <c r="D70" s="5">
        <v>1.0900000000000001</v>
      </c>
      <c r="E70" s="5">
        <v>1.0900000000000001</v>
      </c>
      <c r="F70" s="5">
        <v>5.88</v>
      </c>
      <c r="G70" s="5">
        <f>1.36+1.616</f>
        <v>2.976</v>
      </c>
      <c r="H70" s="5">
        <f t="shared" si="48"/>
        <v>6.97</v>
      </c>
      <c r="I70" s="5">
        <f t="shared" si="49"/>
        <v>4.0659999999999998</v>
      </c>
    </row>
    <row r="71" spans="1:11" x14ac:dyDescent="0.3">
      <c r="A71" s="7">
        <v>2271</v>
      </c>
      <c r="B71" s="38"/>
      <c r="C71" s="38"/>
      <c r="D71" s="5">
        <v>25426.876</v>
      </c>
      <c r="E71" s="5">
        <v>25426.85</v>
      </c>
      <c r="F71" s="5">
        <v>32.92</v>
      </c>
      <c r="G71" s="5">
        <v>15.68</v>
      </c>
      <c r="H71" s="5">
        <f t="shared" si="48"/>
        <v>25459.795999999998</v>
      </c>
      <c r="I71" s="5">
        <f t="shared" si="49"/>
        <v>25442.53</v>
      </c>
    </row>
    <row r="72" spans="1:11" x14ac:dyDescent="0.3">
      <c r="A72" s="7">
        <v>2272</v>
      </c>
      <c r="B72" s="38"/>
      <c r="C72" s="38"/>
      <c r="D72" s="5">
        <v>1198.7</v>
      </c>
      <c r="E72" s="5">
        <v>1198.681</v>
      </c>
      <c r="F72" s="5">
        <v>6.5140000000000002</v>
      </c>
      <c r="G72" s="5">
        <v>4.6100000000000003</v>
      </c>
      <c r="H72" s="5">
        <f t="shared" si="48"/>
        <v>1205.2139999999999</v>
      </c>
      <c r="I72" s="5">
        <f t="shared" si="49"/>
        <v>1203.2909999999999</v>
      </c>
    </row>
    <row r="73" spans="1:11" x14ac:dyDescent="0.3">
      <c r="A73" s="7">
        <v>2273</v>
      </c>
      <c r="B73" s="38"/>
      <c r="C73" s="38"/>
      <c r="D73" s="5">
        <v>4535.6819999999998</v>
      </c>
      <c r="E73" s="5">
        <v>4535.6660000000002</v>
      </c>
      <c r="F73" s="5">
        <v>14.840999999999999</v>
      </c>
      <c r="G73" s="5">
        <v>7.7869999999999999</v>
      </c>
      <c r="H73" s="5">
        <f t="shared" si="48"/>
        <v>4550.5230000000001</v>
      </c>
      <c r="I73" s="5">
        <f t="shared" si="49"/>
        <v>4543.4530000000004</v>
      </c>
    </row>
    <row r="74" spans="1:11" x14ac:dyDescent="0.3">
      <c r="A74" s="7">
        <v>2274</v>
      </c>
      <c r="B74" s="38"/>
      <c r="C74" s="38"/>
      <c r="D74" s="5">
        <v>220.672</v>
      </c>
      <c r="E74" s="5">
        <v>220.672</v>
      </c>
      <c r="F74" s="5">
        <v>0</v>
      </c>
      <c r="G74" s="5">
        <v>0</v>
      </c>
      <c r="H74" s="5">
        <f t="shared" si="48"/>
        <v>220.672</v>
      </c>
      <c r="I74" s="5">
        <f t="shared" si="49"/>
        <v>220.672</v>
      </c>
      <c r="K74" s="19"/>
    </row>
    <row r="75" spans="1:11" x14ac:dyDescent="0.3">
      <c r="A75" s="7">
        <v>2275</v>
      </c>
      <c r="B75" s="38"/>
      <c r="C75" s="38"/>
      <c r="D75" s="5">
        <v>205.57400000000001</v>
      </c>
      <c r="E75" s="5">
        <v>205.55699999999999</v>
      </c>
      <c r="F75" s="5">
        <v>0.89600000000000002</v>
      </c>
      <c r="G75" s="5">
        <v>0.58699999999999997</v>
      </c>
      <c r="H75" s="5">
        <f t="shared" si="48"/>
        <v>206.47</v>
      </c>
      <c r="I75" s="5">
        <f t="shared" si="49"/>
        <v>206.14399999999998</v>
      </c>
    </row>
    <row r="76" spans="1:11" x14ac:dyDescent="0.3">
      <c r="A76" s="7">
        <v>2276</v>
      </c>
      <c r="B76" s="38"/>
      <c r="C76" s="38"/>
      <c r="D76" s="5">
        <v>211.471</v>
      </c>
      <c r="E76" s="5">
        <v>211.47</v>
      </c>
      <c r="F76" s="5">
        <v>0</v>
      </c>
      <c r="G76" s="5">
        <v>0</v>
      </c>
      <c r="H76" s="5">
        <f t="shared" si="48"/>
        <v>211.471</v>
      </c>
      <c r="I76" s="5">
        <f t="shared" si="49"/>
        <v>211.47</v>
      </c>
    </row>
    <row r="77" spans="1:11" x14ac:dyDescent="0.3">
      <c r="A77" s="7">
        <v>2282</v>
      </c>
      <c r="B77" s="38"/>
      <c r="C77" s="38"/>
      <c r="D77" s="5">
        <v>89.075999999999993</v>
      </c>
      <c r="E77" s="5">
        <v>89.072000000000003</v>
      </c>
      <c r="F77" s="5">
        <v>0</v>
      </c>
      <c r="G77" s="5">
        <v>0</v>
      </c>
      <c r="H77" s="5">
        <f t="shared" si="48"/>
        <v>89.075999999999993</v>
      </c>
      <c r="I77" s="5">
        <f t="shared" si="49"/>
        <v>89.072000000000003</v>
      </c>
    </row>
    <row r="78" spans="1:11" x14ac:dyDescent="0.3">
      <c r="A78" s="7">
        <v>2610</v>
      </c>
      <c r="B78" s="38"/>
      <c r="C78" s="38"/>
      <c r="D78" s="5">
        <v>4514.8</v>
      </c>
      <c r="E78" s="5">
        <v>4214.2510000000002</v>
      </c>
      <c r="F78" s="5">
        <v>0</v>
      </c>
      <c r="G78" s="5">
        <v>0</v>
      </c>
      <c r="H78" s="5">
        <f t="shared" si="48"/>
        <v>4514.8</v>
      </c>
      <c r="I78" s="5">
        <f t="shared" si="49"/>
        <v>4214.2510000000002</v>
      </c>
    </row>
    <row r="79" spans="1:11" hidden="1" x14ac:dyDescent="0.3">
      <c r="A79" s="7">
        <v>2720</v>
      </c>
      <c r="B79" s="38"/>
      <c r="C79" s="38"/>
      <c r="D79" s="5"/>
      <c r="E79" s="5"/>
      <c r="F79" s="5"/>
      <c r="G79" s="5"/>
      <c r="H79" s="5">
        <f t="shared" si="48"/>
        <v>0</v>
      </c>
      <c r="I79" s="5">
        <f t="shared" si="49"/>
        <v>0</v>
      </c>
    </row>
    <row r="80" spans="1:11" hidden="1" x14ac:dyDescent="0.3">
      <c r="A80" s="7">
        <v>2730</v>
      </c>
      <c r="B80" s="38"/>
      <c r="C80" s="38"/>
      <c r="D80" s="5"/>
      <c r="E80" s="5"/>
      <c r="F80" s="5"/>
      <c r="G80" s="5"/>
      <c r="H80" s="5">
        <f t="shared" si="48"/>
        <v>0</v>
      </c>
      <c r="I80" s="5">
        <f t="shared" si="49"/>
        <v>0</v>
      </c>
    </row>
    <row r="81" spans="1:11" x14ac:dyDescent="0.3">
      <c r="A81" s="7">
        <v>2800</v>
      </c>
      <c r="B81" s="38"/>
      <c r="C81" s="38"/>
      <c r="D81" s="5">
        <v>0.42099999999999999</v>
      </c>
      <c r="E81" s="5">
        <v>0.42</v>
      </c>
      <c r="F81" s="5">
        <v>55.67</v>
      </c>
      <c r="G81" s="5">
        <f>62.734+0.002</f>
        <v>62.736000000000004</v>
      </c>
      <c r="H81" s="5">
        <f t="shared" si="48"/>
        <v>56.091000000000001</v>
      </c>
      <c r="I81" s="5">
        <f t="shared" si="49"/>
        <v>63.156000000000006</v>
      </c>
      <c r="K81" s="19"/>
    </row>
    <row r="82" spans="1:11" ht="18.75" customHeight="1" x14ac:dyDescent="0.3">
      <c r="A82" s="6" t="s">
        <v>9</v>
      </c>
      <c r="B82" s="38"/>
      <c r="C82" s="38"/>
      <c r="D82" s="5">
        <f>SUM(D83:D87)</f>
        <v>0</v>
      </c>
      <c r="E82" s="5">
        <f t="shared" ref="E82" si="50">SUM(E83:E87)</f>
        <v>0</v>
      </c>
      <c r="F82" s="5">
        <f t="shared" ref="F82" si="51">SUM(F83:F87)</f>
        <v>25947.723999999998</v>
      </c>
      <c r="G82" s="5">
        <f t="shared" ref="G82" si="52">SUM(G83:G87)</f>
        <v>40897.084000000003</v>
      </c>
      <c r="H82" s="5">
        <f t="shared" si="48"/>
        <v>25947.723999999998</v>
      </c>
      <c r="I82" s="5">
        <f t="shared" si="49"/>
        <v>40897.084000000003</v>
      </c>
    </row>
    <row r="83" spans="1:11" x14ac:dyDescent="0.3">
      <c r="A83" s="7">
        <v>3110</v>
      </c>
      <c r="B83" s="38"/>
      <c r="C83" s="38"/>
      <c r="D83" s="5">
        <v>0</v>
      </c>
      <c r="E83" s="5">
        <v>0</v>
      </c>
      <c r="F83" s="5">
        <f>63.574+24006.586</f>
        <v>24070.16</v>
      </c>
      <c r="G83" s="5">
        <f>42.048+14972.983+24004.492</f>
        <v>39019.523000000001</v>
      </c>
      <c r="H83" s="5">
        <f t="shared" si="48"/>
        <v>24070.16</v>
      </c>
      <c r="I83" s="5">
        <f t="shared" si="49"/>
        <v>39019.523000000001</v>
      </c>
    </row>
    <row r="84" spans="1:11" hidden="1" x14ac:dyDescent="0.3">
      <c r="A84" s="7">
        <v>3122</v>
      </c>
      <c r="B84" s="38"/>
      <c r="C84" s="38"/>
      <c r="D84" s="5"/>
      <c r="E84" s="5"/>
      <c r="F84" s="5"/>
      <c r="G84" s="5"/>
      <c r="H84" s="5">
        <f t="shared" si="48"/>
        <v>0</v>
      </c>
      <c r="I84" s="5">
        <f t="shared" si="49"/>
        <v>0</v>
      </c>
    </row>
    <row r="85" spans="1:11" x14ac:dyDescent="0.3">
      <c r="A85" s="7">
        <v>3132</v>
      </c>
      <c r="B85" s="38"/>
      <c r="C85" s="38"/>
      <c r="D85" s="5">
        <v>0</v>
      </c>
      <c r="E85" s="5">
        <v>0</v>
      </c>
      <c r="F85" s="5">
        <f>1877.564</f>
        <v>1877.5640000000001</v>
      </c>
      <c r="G85" s="5">
        <f>1877.561</f>
        <v>1877.5609999999999</v>
      </c>
      <c r="H85" s="5">
        <f t="shared" si="48"/>
        <v>1877.5640000000001</v>
      </c>
      <c r="I85" s="5">
        <f t="shared" si="49"/>
        <v>1877.5609999999999</v>
      </c>
    </row>
    <row r="86" spans="1:11" hidden="1" x14ac:dyDescent="0.3">
      <c r="A86" s="7">
        <v>3142</v>
      </c>
      <c r="B86" s="38"/>
      <c r="C86" s="38"/>
      <c r="D86" s="8"/>
      <c r="E86" s="8"/>
      <c r="F86" s="8"/>
      <c r="G86" s="8"/>
      <c r="H86" s="5">
        <f t="shared" ref="H86" si="53">D86+F86</f>
        <v>0</v>
      </c>
      <c r="I86" s="5">
        <f t="shared" ref="I86" si="54">E86+G86</f>
        <v>0</v>
      </c>
    </row>
    <row r="87" spans="1:11" hidden="1" x14ac:dyDescent="0.3">
      <c r="A87" s="7"/>
      <c r="B87" s="38"/>
      <c r="C87" s="38"/>
      <c r="D87" s="8"/>
      <c r="E87" s="8"/>
      <c r="F87" s="8"/>
      <c r="G87" s="8"/>
      <c r="H87" s="5">
        <f t="shared" si="48"/>
        <v>0</v>
      </c>
      <c r="I87" s="5">
        <f t="shared" si="49"/>
        <v>0</v>
      </c>
    </row>
    <row r="88" spans="1:11" ht="73.5" customHeight="1" x14ac:dyDescent="0.3">
      <c r="A88" s="15" t="s">
        <v>56</v>
      </c>
      <c r="B88" s="15" t="s">
        <v>17</v>
      </c>
      <c r="C88" s="16" t="s">
        <v>55</v>
      </c>
      <c r="D88" s="13">
        <f>D89+D108</f>
        <v>19255.245999999996</v>
      </c>
      <c r="E88" s="13">
        <f t="shared" ref="E88" si="55">E89+E108</f>
        <v>17756.201999999994</v>
      </c>
      <c r="F88" s="13">
        <f t="shared" ref="F88" si="56">F89+F108</f>
        <v>42.078000000000003</v>
      </c>
      <c r="G88" s="13">
        <f t="shared" ref="G88" si="57">G89+G108</f>
        <v>109.18299999999999</v>
      </c>
      <c r="H88" s="13">
        <f>D88+F88</f>
        <v>19297.323999999997</v>
      </c>
      <c r="I88" s="13">
        <f>E88+G88</f>
        <v>17865.384999999995</v>
      </c>
    </row>
    <row r="89" spans="1:11" x14ac:dyDescent="0.3">
      <c r="A89" s="6" t="s">
        <v>8</v>
      </c>
      <c r="B89" s="38"/>
      <c r="C89" s="38"/>
      <c r="D89" s="5">
        <f>SUM(D90:D107)</f>
        <v>19255.245999999996</v>
      </c>
      <c r="E89" s="5">
        <f t="shared" ref="E89" si="58">SUM(E90:E107)</f>
        <v>17756.201999999994</v>
      </c>
      <c r="F89" s="5">
        <f t="shared" ref="F89" si="59">SUM(F90:F107)</f>
        <v>0</v>
      </c>
      <c r="G89" s="5">
        <f t="shared" ref="G89" si="60">SUM(G90:G107)</f>
        <v>32.564999999999998</v>
      </c>
      <c r="H89" s="5">
        <f t="shared" ref="H89:H113" si="61">D89+F89</f>
        <v>19255.245999999996</v>
      </c>
      <c r="I89" s="5">
        <f t="shared" ref="I89:I113" si="62">E89+G89</f>
        <v>17788.766999999993</v>
      </c>
    </row>
    <row r="90" spans="1:11" x14ac:dyDescent="0.3">
      <c r="A90" s="7">
        <v>2111</v>
      </c>
      <c r="B90" s="38"/>
      <c r="C90" s="38"/>
      <c r="D90" s="5">
        <v>14721.732</v>
      </c>
      <c r="E90" s="5">
        <v>13530.814</v>
      </c>
      <c r="F90" s="5">
        <v>0</v>
      </c>
      <c r="G90" s="5">
        <v>0</v>
      </c>
      <c r="H90" s="5">
        <f t="shared" si="61"/>
        <v>14721.732</v>
      </c>
      <c r="I90" s="5">
        <f t="shared" si="62"/>
        <v>13530.814</v>
      </c>
    </row>
    <row r="91" spans="1:11" x14ac:dyDescent="0.3">
      <c r="A91" s="7">
        <v>2120</v>
      </c>
      <c r="B91" s="38"/>
      <c r="C91" s="38"/>
      <c r="D91" s="5">
        <v>3260.578</v>
      </c>
      <c r="E91" s="5">
        <v>2952.4540000000002</v>
      </c>
      <c r="F91" s="5">
        <v>0</v>
      </c>
      <c r="G91" s="5">
        <v>0</v>
      </c>
      <c r="H91" s="5">
        <f t="shared" si="61"/>
        <v>3260.578</v>
      </c>
      <c r="I91" s="5">
        <f t="shared" si="62"/>
        <v>2952.4540000000002</v>
      </c>
    </row>
    <row r="92" spans="1:11" x14ac:dyDescent="0.3">
      <c r="A92" s="7">
        <v>2210</v>
      </c>
      <c r="B92" s="38"/>
      <c r="C92" s="38"/>
      <c r="D92" s="5">
        <v>86.668999999999997</v>
      </c>
      <c r="E92" s="5">
        <v>86.668000000000006</v>
      </c>
      <c r="F92" s="5">
        <v>0</v>
      </c>
      <c r="G92" s="5">
        <f>31.022</f>
        <v>31.021999999999998</v>
      </c>
      <c r="H92" s="5">
        <f t="shared" si="61"/>
        <v>86.668999999999997</v>
      </c>
      <c r="I92" s="5">
        <f t="shared" si="62"/>
        <v>117.69</v>
      </c>
      <c r="K92" s="19"/>
    </row>
    <row r="93" spans="1:11" x14ac:dyDescent="0.3">
      <c r="A93" s="7">
        <v>2220</v>
      </c>
      <c r="B93" s="38"/>
      <c r="C93" s="38"/>
      <c r="D93" s="5">
        <v>174.023</v>
      </c>
      <c r="E93" s="5">
        <v>174.02199999999999</v>
      </c>
      <c r="F93" s="5">
        <v>0</v>
      </c>
      <c r="G93" s="5">
        <f>0+1.543</f>
        <v>1.5429999999999999</v>
      </c>
      <c r="H93" s="5">
        <f t="shared" si="61"/>
        <v>174.023</v>
      </c>
      <c r="I93" s="5">
        <f t="shared" si="62"/>
        <v>175.565</v>
      </c>
    </row>
    <row r="94" spans="1:11" x14ac:dyDescent="0.3">
      <c r="A94" s="7">
        <v>2230</v>
      </c>
      <c r="B94" s="38"/>
      <c r="C94" s="38"/>
      <c r="D94" s="5">
        <v>186.67</v>
      </c>
      <c r="E94" s="5">
        <v>186.67</v>
      </c>
      <c r="F94" s="5">
        <v>0</v>
      </c>
      <c r="G94" s="5">
        <v>0</v>
      </c>
      <c r="H94" s="5">
        <f t="shared" si="61"/>
        <v>186.67</v>
      </c>
      <c r="I94" s="5">
        <f t="shared" si="62"/>
        <v>186.67</v>
      </c>
    </row>
    <row r="95" spans="1:11" x14ac:dyDescent="0.3">
      <c r="A95" s="7">
        <v>2240</v>
      </c>
      <c r="B95" s="38"/>
      <c r="C95" s="38"/>
      <c r="D95" s="5">
        <v>149.56299999999999</v>
      </c>
      <c r="E95" s="5">
        <v>149.56299999999999</v>
      </c>
      <c r="F95" s="5">
        <v>0</v>
      </c>
      <c r="G95" s="5">
        <v>0</v>
      </c>
      <c r="H95" s="5">
        <f t="shared" si="61"/>
        <v>149.56299999999999</v>
      </c>
      <c r="I95" s="5">
        <f t="shared" si="62"/>
        <v>149.56299999999999</v>
      </c>
    </row>
    <row r="96" spans="1:11" hidden="1" x14ac:dyDescent="0.3">
      <c r="A96" s="7">
        <v>2250</v>
      </c>
      <c r="B96" s="38"/>
      <c r="C96" s="38"/>
      <c r="D96" s="5"/>
      <c r="E96" s="5"/>
      <c r="F96" s="5">
        <v>0</v>
      </c>
      <c r="G96" s="5">
        <v>0</v>
      </c>
      <c r="H96" s="5">
        <f t="shared" si="61"/>
        <v>0</v>
      </c>
      <c r="I96" s="5">
        <f t="shared" si="62"/>
        <v>0</v>
      </c>
    </row>
    <row r="97" spans="1:9" x14ac:dyDescent="0.3">
      <c r="A97" s="7">
        <v>2271</v>
      </c>
      <c r="B97" s="38"/>
      <c r="C97" s="38"/>
      <c r="D97" s="5">
        <v>597.827</v>
      </c>
      <c r="E97" s="5">
        <v>597.827</v>
      </c>
      <c r="F97" s="5">
        <v>0</v>
      </c>
      <c r="G97" s="5">
        <v>0</v>
      </c>
      <c r="H97" s="5">
        <f t="shared" si="61"/>
        <v>597.827</v>
      </c>
      <c r="I97" s="5">
        <f t="shared" si="62"/>
        <v>597.827</v>
      </c>
    </row>
    <row r="98" spans="1:9" x14ac:dyDescent="0.3">
      <c r="A98" s="7">
        <v>2272</v>
      </c>
      <c r="B98" s="38"/>
      <c r="C98" s="38"/>
      <c r="D98" s="5">
        <v>14.582000000000001</v>
      </c>
      <c r="E98" s="5">
        <v>14.582000000000001</v>
      </c>
      <c r="F98" s="5">
        <v>0</v>
      </c>
      <c r="G98" s="5">
        <v>0</v>
      </c>
      <c r="H98" s="5">
        <f t="shared" si="61"/>
        <v>14.582000000000001</v>
      </c>
      <c r="I98" s="5">
        <f t="shared" si="62"/>
        <v>14.582000000000001</v>
      </c>
    </row>
    <row r="99" spans="1:9" x14ac:dyDescent="0.3">
      <c r="A99" s="7">
        <v>2273</v>
      </c>
      <c r="B99" s="38"/>
      <c r="C99" s="38"/>
      <c r="D99" s="5">
        <v>57.902000000000001</v>
      </c>
      <c r="E99" s="5">
        <v>57.902000000000001</v>
      </c>
      <c r="F99" s="5">
        <v>0</v>
      </c>
      <c r="G99" s="5">
        <v>0</v>
      </c>
      <c r="H99" s="5">
        <f t="shared" si="61"/>
        <v>57.902000000000001</v>
      </c>
      <c r="I99" s="5">
        <f t="shared" si="62"/>
        <v>57.902000000000001</v>
      </c>
    </row>
    <row r="100" spans="1:9" hidden="1" x14ac:dyDescent="0.3">
      <c r="A100" s="7">
        <v>2274</v>
      </c>
      <c r="B100" s="38"/>
      <c r="C100" s="38"/>
      <c r="D100" s="5"/>
      <c r="E100" s="5"/>
      <c r="F100" s="5">
        <v>0</v>
      </c>
      <c r="G100" s="5">
        <v>0</v>
      </c>
      <c r="H100" s="5">
        <f t="shared" si="61"/>
        <v>0</v>
      </c>
      <c r="I100" s="5">
        <f t="shared" si="62"/>
        <v>0</v>
      </c>
    </row>
    <row r="101" spans="1:9" x14ac:dyDescent="0.3">
      <c r="A101" s="7">
        <v>2275</v>
      </c>
      <c r="B101" s="38"/>
      <c r="C101" s="38"/>
      <c r="D101" s="5">
        <v>2.94</v>
      </c>
      <c r="E101" s="5">
        <v>2.94</v>
      </c>
      <c r="F101" s="5">
        <v>0</v>
      </c>
      <c r="G101" s="5">
        <v>0</v>
      </c>
      <c r="H101" s="5">
        <f t="shared" si="61"/>
        <v>2.94</v>
      </c>
      <c r="I101" s="5">
        <f t="shared" si="62"/>
        <v>2.94</v>
      </c>
    </row>
    <row r="102" spans="1:9" hidden="1" x14ac:dyDescent="0.3">
      <c r="A102" s="7">
        <v>2276</v>
      </c>
      <c r="B102" s="38"/>
      <c r="C102" s="38"/>
      <c r="D102" s="5"/>
      <c r="E102" s="5"/>
      <c r="F102" s="5">
        <v>0</v>
      </c>
      <c r="G102" s="5">
        <v>0</v>
      </c>
      <c r="H102" s="5">
        <f t="shared" si="61"/>
        <v>0</v>
      </c>
      <c r="I102" s="5">
        <f t="shared" si="62"/>
        <v>0</v>
      </c>
    </row>
    <row r="103" spans="1:9" x14ac:dyDescent="0.3">
      <c r="A103" s="7">
        <v>2282</v>
      </c>
      <c r="B103" s="38"/>
      <c r="C103" s="38"/>
      <c r="D103" s="5">
        <v>2.76</v>
      </c>
      <c r="E103" s="5">
        <v>2.76</v>
      </c>
      <c r="F103" s="5">
        <v>0</v>
      </c>
      <c r="G103" s="5">
        <v>0</v>
      </c>
      <c r="H103" s="5">
        <f t="shared" si="61"/>
        <v>2.76</v>
      </c>
      <c r="I103" s="5">
        <f t="shared" si="62"/>
        <v>2.76</v>
      </c>
    </row>
    <row r="104" spans="1:9" hidden="1" x14ac:dyDescent="0.3">
      <c r="A104" s="7">
        <v>2610</v>
      </c>
      <c r="B104" s="38"/>
      <c r="C104" s="38"/>
      <c r="D104" s="5"/>
      <c r="E104" s="5"/>
      <c r="F104" s="5"/>
      <c r="G104" s="5">
        <v>0</v>
      </c>
      <c r="H104" s="5">
        <f t="shared" si="61"/>
        <v>0</v>
      </c>
      <c r="I104" s="5">
        <f t="shared" si="62"/>
        <v>0</v>
      </c>
    </row>
    <row r="105" spans="1:9" hidden="1" x14ac:dyDescent="0.3">
      <c r="A105" s="7">
        <v>2720</v>
      </c>
      <c r="B105" s="38"/>
      <c r="C105" s="38"/>
      <c r="D105" s="5"/>
      <c r="E105" s="5"/>
      <c r="F105" s="5"/>
      <c r="G105" s="5">
        <v>0</v>
      </c>
      <c r="H105" s="5">
        <f t="shared" si="61"/>
        <v>0</v>
      </c>
      <c r="I105" s="5">
        <f t="shared" si="62"/>
        <v>0</v>
      </c>
    </row>
    <row r="106" spans="1:9" hidden="1" x14ac:dyDescent="0.3">
      <c r="A106" s="7">
        <v>2730</v>
      </c>
      <c r="B106" s="38"/>
      <c r="C106" s="38"/>
      <c r="D106" s="5"/>
      <c r="E106" s="5"/>
      <c r="F106" s="5"/>
      <c r="G106" s="5">
        <v>0</v>
      </c>
      <c r="H106" s="5">
        <f t="shared" si="61"/>
        <v>0</v>
      </c>
      <c r="I106" s="5">
        <f t="shared" si="62"/>
        <v>0</v>
      </c>
    </row>
    <row r="107" spans="1:9" hidden="1" x14ac:dyDescent="0.3">
      <c r="A107" s="7">
        <v>2800</v>
      </c>
      <c r="B107" s="38"/>
      <c r="C107" s="38"/>
      <c r="D107" s="5"/>
      <c r="E107" s="5"/>
      <c r="F107" s="5"/>
      <c r="G107" s="5">
        <v>0</v>
      </c>
      <c r="H107" s="5">
        <f t="shared" si="61"/>
        <v>0</v>
      </c>
      <c r="I107" s="5">
        <f t="shared" si="62"/>
        <v>0</v>
      </c>
    </row>
    <row r="108" spans="1:9" ht="18.75" customHeight="1" x14ac:dyDescent="0.3">
      <c r="A108" s="6" t="s">
        <v>9</v>
      </c>
      <c r="B108" s="38"/>
      <c r="C108" s="38"/>
      <c r="D108" s="5">
        <f>SUM(D109:D113)</f>
        <v>0</v>
      </c>
      <c r="E108" s="5">
        <f t="shared" ref="E108" si="63">SUM(E109:E113)</f>
        <v>0</v>
      </c>
      <c r="F108" s="5">
        <f t="shared" ref="F108" si="64">SUM(F109:F113)</f>
        <v>42.078000000000003</v>
      </c>
      <c r="G108" s="5">
        <f t="shared" ref="G108" si="65">SUM(G109:G113)</f>
        <v>76.617999999999995</v>
      </c>
      <c r="H108" s="5">
        <f t="shared" si="61"/>
        <v>42.078000000000003</v>
      </c>
      <c r="I108" s="5">
        <f t="shared" si="62"/>
        <v>76.617999999999995</v>
      </c>
    </row>
    <row r="109" spans="1:9" x14ac:dyDescent="0.3">
      <c r="A109" s="7">
        <v>3110</v>
      </c>
      <c r="B109" s="38"/>
      <c r="C109" s="38"/>
      <c r="D109" s="5">
        <v>0</v>
      </c>
      <c r="E109" s="5">
        <v>0</v>
      </c>
      <c r="F109" s="5">
        <f>42.078</f>
        <v>42.078000000000003</v>
      </c>
      <c r="G109" s="5">
        <f>34.54+42.078</f>
        <v>76.617999999999995</v>
      </c>
      <c r="H109" s="5">
        <f t="shared" si="61"/>
        <v>42.078000000000003</v>
      </c>
      <c r="I109" s="5">
        <f t="shared" si="62"/>
        <v>76.617999999999995</v>
      </c>
    </row>
    <row r="110" spans="1:9" hidden="1" x14ac:dyDescent="0.3">
      <c r="A110" s="7">
        <v>3122</v>
      </c>
      <c r="B110" s="38"/>
      <c r="C110" s="38"/>
      <c r="D110" s="8"/>
      <c r="E110" s="8"/>
      <c r="F110" s="8"/>
      <c r="G110" s="8"/>
      <c r="H110" s="5">
        <f t="shared" si="61"/>
        <v>0</v>
      </c>
      <c r="I110" s="5">
        <f t="shared" si="62"/>
        <v>0</v>
      </c>
    </row>
    <row r="111" spans="1:9" hidden="1" x14ac:dyDescent="0.3">
      <c r="A111" s="7">
        <v>3132</v>
      </c>
      <c r="B111" s="38"/>
      <c r="C111" s="38"/>
      <c r="D111" s="8"/>
      <c r="E111" s="8"/>
      <c r="F111" s="8"/>
      <c r="G111" s="8"/>
      <c r="H111" s="5">
        <f t="shared" si="61"/>
        <v>0</v>
      </c>
      <c r="I111" s="5">
        <f t="shared" si="62"/>
        <v>0</v>
      </c>
    </row>
    <row r="112" spans="1:9" hidden="1" x14ac:dyDescent="0.3">
      <c r="A112" s="7">
        <v>3142</v>
      </c>
      <c r="B112" s="38"/>
      <c r="C112" s="38"/>
      <c r="D112" s="8"/>
      <c r="E112" s="8"/>
      <c r="F112" s="8"/>
      <c r="G112" s="8"/>
      <c r="H112" s="5">
        <f t="shared" ref="H112" si="66">D112+F112</f>
        <v>0</v>
      </c>
      <c r="I112" s="5">
        <f t="shared" ref="I112" si="67">E112+G112</f>
        <v>0</v>
      </c>
    </row>
    <row r="113" spans="1:11" hidden="1" x14ac:dyDescent="0.3">
      <c r="A113" s="7"/>
      <c r="B113" s="38"/>
      <c r="C113" s="38"/>
      <c r="D113" s="8"/>
      <c r="E113" s="8"/>
      <c r="F113" s="8"/>
      <c r="G113" s="8"/>
      <c r="H113" s="5">
        <f t="shared" si="61"/>
        <v>0</v>
      </c>
      <c r="I113" s="5">
        <f t="shared" si="62"/>
        <v>0</v>
      </c>
    </row>
    <row r="114" spans="1:11" ht="54" customHeight="1" x14ac:dyDescent="0.3">
      <c r="A114" s="15" t="s">
        <v>18</v>
      </c>
      <c r="B114" s="15" t="s">
        <v>19</v>
      </c>
      <c r="C114" s="16" t="s">
        <v>20</v>
      </c>
      <c r="D114" s="13">
        <f>D115+D134</f>
        <v>28799.72</v>
      </c>
      <c r="E114" s="13">
        <f t="shared" ref="E114" si="68">E115+E134</f>
        <v>28799.573</v>
      </c>
      <c r="F114" s="13">
        <f>F115+F134</f>
        <v>4920.9950000000008</v>
      </c>
      <c r="G114" s="13">
        <f t="shared" ref="G114" si="69">G115+G134</f>
        <v>4502.5079999999998</v>
      </c>
      <c r="H114" s="13">
        <f>D114+F114</f>
        <v>33720.715000000004</v>
      </c>
      <c r="I114" s="13">
        <f>E114+G114</f>
        <v>33302.080999999998</v>
      </c>
    </row>
    <row r="115" spans="1:11" x14ac:dyDescent="0.3">
      <c r="A115" s="6" t="s">
        <v>8</v>
      </c>
      <c r="B115" s="38"/>
      <c r="C115" s="38"/>
      <c r="D115" s="5">
        <f>SUM(D116:D133)</f>
        <v>28799.72</v>
      </c>
      <c r="E115" s="5">
        <f t="shared" ref="E115" si="70">SUM(E116:E133)</f>
        <v>28799.573</v>
      </c>
      <c r="F115" s="5">
        <f t="shared" ref="F115" si="71">SUM(F116:F133)</f>
        <v>4677.9500000000007</v>
      </c>
      <c r="G115" s="5">
        <f t="shared" ref="G115" si="72">SUM(G116:G133)</f>
        <v>4261.58</v>
      </c>
      <c r="H115" s="5">
        <f t="shared" ref="H115:H139" si="73">D115+F115</f>
        <v>33477.67</v>
      </c>
      <c r="I115" s="5">
        <f t="shared" ref="I115:I139" si="74">E115+G115</f>
        <v>33061.152999999998</v>
      </c>
    </row>
    <row r="116" spans="1:11" x14ac:dyDescent="0.3">
      <c r="A116" s="7">
        <v>2111</v>
      </c>
      <c r="B116" s="38"/>
      <c r="C116" s="38"/>
      <c r="D116" s="5">
        <v>20169.414000000001</v>
      </c>
      <c r="E116" s="5">
        <v>20169.406999999999</v>
      </c>
      <c r="F116" s="5">
        <f>2423.459</f>
        <v>2423.4589999999998</v>
      </c>
      <c r="G116" s="5">
        <f>2141.037</f>
        <v>2141.0369999999998</v>
      </c>
      <c r="H116" s="5">
        <f t="shared" si="73"/>
        <v>22592.873</v>
      </c>
      <c r="I116" s="5">
        <f t="shared" si="74"/>
        <v>22310.444</v>
      </c>
    </row>
    <row r="117" spans="1:11" x14ac:dyDescent="0.3">
      <c r="A117" s="7">
        <v>2120</v>
      </c>
      <c r="B117" s="38"/>
      <c r="C117" s="38"/>
      <c r="D117" s="5">
        <v>4465.6440000000002</v>
      </c>
      <c r="E117" s="5">
        <v>4465.6120000000001</v>
      </c>
      <c r="F117" s="5">
        <f>530.349</f>
        <v>530.34900000000005</v>
      </c>
      <c r="G117" s="5">
        <f>494.102</f>
        <v>494.10199999999998</v>
      </c>
      <c r="H117" s="5">
        <f t="shared" si="73"/>
        <v>4995.9930000000004</v>
      </c>
      <c r="I117" s="5">
        <f t="shared" si="74"/>
        <v>4959.7139999999999</v>
      </c>
    </row>
    <row r="118" spans="1:11" x14ac:dyDescent="0.3">
      <c r="A118" s="7">
        <v>2210</v>
      </c>
      <c r="B118" s="38"/>
      <c r="C118" s="38"/>
      <c r="D118" s="5">
        <v>1179.0160000000001</v>
      </c>
      <c r="E118" s="5">
        <v>1179.0060000000001</v>
      </c>
      <c r="F118" s="5">
        <v>1074.115</v>
      </c>
      <c r="G118" s="5">
        <f>563.036+554</f>
        <v>1117.0360000000001</v>
      </c>
      <c r="H118" s="5">
        <f t="shared" si="73"/>
        <v>2253.1310000000003</v>
      </c>
      <c r="I118" s="5">
        <f t="shared" si="74"/>
        <v>2296.0420000000004</v>
      </c>
      <c r="K118" s="19"/>
    </row>
    <row r="119" spans="1:11" x14ac:dyDescent="0.3">
      <c r="A119" s="7">
        <v>2220</v>
      </c>
      <c r="B119" s="38"/>
      <c r="C119" s="38"/>
      <c r="D119" s="5">
        <v>807.99300000000005</v>
      </c>
      <c r="E119" s="5">
        <v>807.96699999999998</v>
      </c>
      <c r="F119" s="5">
        <f>6.3</f>
        <v>6.3</v>
      </c>
      <c r="G119" s="5">
        <f>9.135</f>
        <v>9.1349999999999998</v>
      </c>
      <c r="H119" s="5">
        <f t="shared" si="73"/>
        <v>814.29300000000001</v>
      </c>
      <c r="I119" s="5">
        <f t="shared" si="74"/>
        <v>817.10199999999998</v>
      </c>
    </row>
    <row r="120" spans="1:11" hidden="1" x14ac:dyDescent="0.3">
      <c r="A120" s="7">
        <v>2230</v>
      </c>
      <c r="B120" s="38"/>
      <c r="C120" s="38"/>
      <c r="D120" s="5"/>
      <c r="E120" s="5"/>
      <c r="F120" s="5"/>
      <c r="G120" s="5"/>
      <c r="H120" s="5">
        <f t="shared" si="73"/>
        <v>0</v>
      </c>
      <c r="I120" s="5">
        <f t="shared" si="74"/>
        <v>0</v>
      </c>
    </row>
    <row r="121" spans="1:11" x14ac:dyDescent="0.3">
      <c r="A121" s="7">
        <v>2240</v>
      </c>
      <c r="B121" s="38"/>
      <c r="C121" s="38"/>
      <c r="D121" s="5">
        <v>317.38</v>
      </c>
      <c r="E121" s="5">
        <v>317.31799999999998</v>
      </c>
      <c r="F121" s="5">
        <f>320.469</f>
        <v>320.46899999999999</v>
      </c>
      <c r="G121" s="5">
        <f>235.242+6.097</f>
        <v>241.339</v>
      </c>
      <c r="H121" s="5">
        <f t="shared" si="73"/>
        <v>637.84899999999993</v>
      </c>
      <c r="I121" s="5">
        <f t="shared" si="74"/>
        <v>558.65699999999993</v>
      </c>
    </row>
    <row r="122" spans="1:11" x14ac:dyDescent="0.3">
      <c r="A122" s="7">
        <v>2250</v>
      </c>
      <c r="B122" s="38"/>
      <c r="C122" s="38"/>
      <c r="D122" s="5">
        <v>49.369</v>
      </c>
      <c r="E122" s="5">
        <v>49.366999999999997</v>
      </c>
      <c r="F122" s="5">
        <v>47.069000000000003</v>
      </c>
      <c r="G122" s="5">
        <f>12.618+3.4</f>
        <v>16.018000000000001</v>
      </c>
      <c r="H122" s="5">
        <f t="shared" si="73"/>
        <v>96.438000000000002</v>
      </c>
      <c r="I122" s="5">
        <f t="shared" si="74"/>
        <v>65.384999999999991</v>
      </c>
    </row>
    <row r="123" spans="1:11" x14ac:dyDescent="0.3">
      <c r="A123" s="7">
        <v>2271</v>
      </c>
      <c r="B123" s="38"/>
      <c r="C123" s="38"/>
      <c r="D123" s="5">
        <v>1399.48</v>
      </c>
      <c r="E123" s="5">
        <v>1399.479</v>
      </c>
      <c r="F123" s="5">
        <v>185.267</v>
      </c>
      <c r="G123" s="5">
        <f>196.739</f>
        <v>196.739</v>
      </c>
      <c r="H123" s="5">
        <f t="shared" si="73"/>
        <v>1584.7470000000001</v>
      </c>
      <c r="I123" s="5">
        <f t="shared" si="74"/>
        <v>1596.2180000000001</v>
      </c>
    </row>
    <row r="124" spans="1:11" x14ac:dyDescent="0.3">
      <c r="A124" s="7">
        <v>2272</v>
      </c>
      <c r="B124" s="38"/>
      <c r="C124" s="38"/>
      <c r="D124" s="5">
        <v>94.381</v>
      </c>
      <c r="E124" s="5">
        <v>94.38</v>
      </c>
      <c r="F124" s="5">
        <f>29.109</f>
        <v>29.109000000000002</v>
      </c>
      <c r="G124" s="5">
        <f>17.182</f>
        <v>17.181999999999999</v>
      </c>
      <c r="H124" s="5">
        <f t="shared" si="73"/>
        <v>123.49000000000001</v>
      </c>
      <c r="I124" s="5">
        <f t="shared" si="74"/>
        <v>111.562</v>
      </c>
    </row>
    <row r="125" spans="1:11" x14ac:dyDescent="0.3">
      <c r="A125" s="7">
        <v>2273</v>
      </c>
      <c r="B125" s="38"/>
      <c r="C125" s="38"/>
      <c r="D125" s="5">
        <v>276.666</v>
      </c>
      <c r="E125" s="5">
        <v>276.66500000000002</v>
      </c>
      <c r="F125" s="5">
        <f>57.863</f>
        <v>57.863</v>
      </c>
      <c r="G125" s="5">
        <f>26.456</f>
        <v>26.456</v>
      </c>
      <c r="H125" s="5">
        <f t="shared" si="73"/>
        <v>334.529</v>
      </c>
      <c r="I125" s="5">
        <f t="shared" si="74"/>
        <v>303.12100000000004</v>
      </c>
    </row>
    <row r="126" spans="1:11" hidden="1" x14ac:dyDescent="0.3">
      <c r="A126" s="7">
        <v>2274</v>
      </c>
      <c r="B126" s="38"/>
      <c r="C126" s="38"/>
      <c r="D126" s="5"/>
      <c r="E126" s="5"/>
      <c r="F126" s="5"/>
      <c r="G126" s="5"/>
      <c r="H126" s="5">
        <f t="shared" si="73"/>
        <v>0</v>
      </c>
      <c r="I126" s="5">
        <f t="shared" si="74"/>
        <v>0</v>
      </c>
    </row>
    <row r="127" spans="1:11" x14ac:dyDescent="0.3">
      <c r="A127" s="7">
        <v>2275</v>
      </c>
      <c r="B127" s="38"/>
      <c r="C127" s="38"/>
      <c r="D127" s="5">
        <v>21.064</v>
      </c>
      <c r="E127" s="5">
        <v>21.062999999999999</v>
      </c>
      <c r="F127" s="5">
        <v>2.7090000000000001</v>
      </c>
      <c r="G127" s="5">
        <f>1.235</f>
        <v>1.2350000000000001</v>
      </c>
      <c r="H127" s="5">
        <f t="shared" si="73"/>
        <v>23.773</v>
      </c>
      <c r="I127" s="5">
        <f t="shared" si="74"/>
        <v>22.297999999999998</v>
      </c>
    </row>
    <row r="128" spans="1:11" hidden="1" x14ac:dyDescent="0.3">
      <c r="A128" s="7">
        <v>2276</v>
      </c>
      <c r="B128" s="38"/>
      <c r="C128" s="38"/>
      <c r="D128" s="5"/>
      <c r="E128" s="5"/>
      <c r="F128" s="5"/>
      <c r="G128" s="5"/>
      <c r="H128" s="5">
        <f t="shared" si="73"/>
        <v>0</v>
      </c>
      <c r="I128" s="5">
        <f t="shared" si="74"/>
        <v>0</v>
      </c>
    </row>
    <row r="129" spans="1:9" x14ac:dyDescent="0.3">
      <c r="A129" s="7">
        <v>2282</v>
      </c>
      <c r="B129" s="38"/>
      <c r="C129" s="38"/>
      <c r="D129" s="5">
        <v>4.6500000000000004</v>
      </c>
      <c r="E129" s="5">
        <v>4.6500000000000004</v>
      </c>
      <c r="F129" s="5">
        <v>0</v>
      </c>
      <c r="G129" s="5">
        <v>0</v>
      </c>
      <c r="H129" s="5">
        <f t="shared" si="73"/>
        <v>4.6500000000000004</v>
      </c>
      <c r="I129" s="5">
        <f t="shared" si="74"/>
        <v>4.6500000000000004</v>
      </c>
    </row>
    <row r="130" spans="1:9" hidden="1" x14ac:dyDescent="0.3">
      <c r="A130" s="7">
        <v>2610</v>
      </c>
      <c r="B130" s="38"/>
      <c r="C130" s="38"/>
      <c r="D130" s="5">
        <v>0</v>
      </c>
      <c r="E130" s="5">
        <v>0</v>
      </c>
      <c r="F130" s="5">
        <v>0</v>
      </c>
      <c r="G130" s="5">
        <v>0</v>
      </c>
      <c r="H130" s="5">
        <f t="shared" si="73"/>
        <v>0</v>
      </c>
      <c r="I130" s="5">
        <f t="shared" si="74"/>
        <v>0</v>
      </c>
    </row>
    <row r="131" spans="1:9" hidden="1" x14ac:dyDescent="0.3">
      <c r="A131" s="7">
        <v>2720</v>
      </c>
      <c r="B131" s="38"/>
      <c r="C131" s="38"/>
      <c r="D131" s="5">
        <v>0</v>
      </c>
      <c r="E131" s="5">
        <v>0</v>
      </c>
      <c r="F131" s="5">
        <v>0</v>
      </c>
      <c r="G131" s="5">
        <v>0</v>
      </c>
      <c r="H131" s="5">
        <f t="shared" si="73"/>
        <v>0</v>
      </c>
      <c r="I131" s="5">
        <f t="shared" si="74"/>
        <v>0</v>
      </c>
    </row>
    <row r="132" spans="1:9" x14ac:dyDescent="0.3">
      <c r="A132" s="7">
        <v>2730</v>
      </c>
      <c r="B132" s="38"/>
      <c r="C132" s="38"/>
      <c r="D132" s="5">
        <v>14.663</v>
      </c>
      <c r="E132" s="5">
        <v>14.659000000000001</v>
      </c>
      <c r="F132" s="5">
        <v>0</v>
      </c>
      <c r="G132" s="5">
        <v>0</v>
      </c>
      <c r="H132" s="5">
        <f t="shared" si="73"/>
        <v>14.663</v>
      </c>
      <c r="I132" s="5">
        <f t="shared" si="74"/>
        <v>14.659000000000001</v>
      </c>
    </row>
    <row r="133" spans="1:9" x14ac:dyDescent="0.3">
      <c r="A133" s="7">
        <v>2800</v>
      </c>
      <c r="B133" s="38"/>
      <c r="C133" s="38"/>
      <c r="D133" s="5">
        <v>0</v>
      </c>
      <c r="E133" s="5">
        <v>0</v>
      </c>
      <c r="F133" s="5">
        <v>1.2410000000000001</v>
      </c>
      <c r="G133" s="5">
        <f>1.301</f>
        <v>1.3009999999999999</v>
      </c>
      <c r="H133" s="5">
        <f t="shared" si="73"/>
        <v>1.2410000000000001</v>
      </c>
      <c r="I133" s="5">
        <f t="shared" si="74"/>
        <v>1.3009999999999999</v>
      </c>
    </row>
    <row r="134" spans="1:9" ht="18.75" customHeight="1" x14ac:dyDescent="0.3">
      <c r="A134" s="6" t="s">
        <v>9</v>
      </c>
      <c r="B134" s="38"/>
      <c r="C134" s="38"/>
      <c r="D134" s="5">
        <f>SUM(D135:D139)</f>
        <v>0</v>
      </c>
      <c r="E134" s="5">
        <f t="shared" ref="E134" si="75">SUM(E135:E139)</f>
        <v>0</v>
      </c>
      <c r="F134" s="5">
        <f>SUM(F135:F139)</f>
        <v>243.04499999999999</v>
      </c>
      <c r="G134" s="5">
        <f t="shared" ref="G134" si="76">SUM(G135:G139)</f>
        <v>240.928</v>
      </c>
      <c r="H134" s="5">
        <f t="shared" si="73"/>
        <v>243.04499999999999</v>
      </c>
      <c r="I134" s="5">
        <f t="shared" si="74"/>
        <v>240.928</v>
      </c>
    </row>
    <row r="135" spans="1:9" x14ac:dyDescent="0.3">
      <c r="A135" s="7">
        <v>3110</v>
      </c>
      <c r="B135" s="38"/>
      <c r="C135" s="38"/>
      <c r="D135" s="5">
        <v>0</v>
      </c>
      <c r="E135" s="5">
        <v>0</v>
      </c>
      <c r="F135" s="5">
        <f>167.045+76</f>
        <v>243.04499999999999</v>
      </c>
      <c r="G135" s="5">
        <f>131.533+33.395+76</f>
        <v>240.928</v>
      </c>
      <c r="H135" s="5">
        <f t="shared" si="73"/>
        <v>243.04499999999999</v>
      </c>
      <c r="I135" s="5">
        <f t="shared" si="74"/>
        <v>240.928</v>
      </c>
    </row>
    <row r="136" spans="1:9" hidden="1" x14ac:dyDescent="0.3">
      <c r="A136" s="7">
        <v>3122</v>
      </c>
      <c r="B136" s="38"/>
      <c r="C136" s="38"/>
      <c r="D136" s="5">
        <v>0</v>
      </c>
      <c r="E136" s="5">
        <v>0</v>
      </c>
      <c r="F136" s="5"/>
      <c r="G136" s="5"/>
      <c r="H136" s="5">
        <f t="shared" si="73"/>
        <v>0</v>
      </c>
      <c r="I136" s="5">
        <f t="shared" si="74"/>
        <v>0</v>
      </c>
    </row>
    <row r="137" spans="1:9" hidden="1" x14ac:dyDescent="0.3">
      <c r="A137" s="7">
        <v>3132</v>
      </c>
      <c r="B137" s="38"/>
      <c r="C137" s="38"/>
      <c r="D137" s="5">
        <v>0</v>
      </c>
      <c r="E137" s="5">
        <v>0</v>
      </c>
      <c r="F137" s="5">
        <v>0</v>
      </c>
      <c r="G137" s="5">
        <v>0</v>
      </c>
      <c r="H137" s="5">
        <f t="shared" si="73"/>
        <v>0</v>
      </c>
      <c r="I137" s="5">
        <f t="shared" si="74"/>
        <v>0</v>
      </c>
    </row>
    <row r="138" spans="1:9" hidden="1" x14ac:dyDescent="0.3">
      <c r="A138" s="7">
        <v>3142</v>
      </c>
      <c r="B138" s="38"/>
      <c r="C138" s="38"/>
      <c r="D138" s="5">
        <v>0</v>
      </c>
      <c r="E138" s="5">
        <v>0</v>
      </c>
      <c r="F138" s="5">
        <v>0</v>
      </c>
      <c r="G138" s="5">
        <v>0</v>
      </c>
      <c r="H138" s="5">
        <f t="shared" ref="H138" si="77">D138+F138</f>
        <v>0</v>
      </c>
      <c r="I138" s="5">
        <f t="shared" ref="I138" si="78">E138+G138</f>
        <v>0</v>
      </c>
    </row>
    <row r="139" spans="1:9" hidden="1" x14ac:dyDescent="0.3">
      <c r="A139" s="7">
        <v>3210</v>
      </c>
      <c r="B139" s="38"/>
      <c r="C139" s="38"/>
      <c r="D139" s="8"/>
      <c r="E139" s="8"/>
      <c r="F139" s="8"/>
      <c r="G139" s="8"/>
      <c r="H139" s="5">
        <f t="shared" si="73"/>
        <v>0</v>
      </c>
      <c r="I139" s="5">
        <f t="shared" si="74"/>
        <v>0</v>
      </c>
    </row>
    <row r="140" spans="1:9" ht="56.25" x14ac:dyDescent="0.3">
      <c r="A140" s="15" t="s">
        <v>21</v>
      </c>
      <c r="B140" s="15" t="s">
        <v>22</v>
      </c>
      <c r="C140" s="16" t="s">
        <v>57</v>
      </c>
      <c r="D140" s="13">
        <f>D141+D160</f>
        <v>99605.927999999985</v>
      </c>
      <c r="E140" s="13">
        <f t="shared" ref="E140" si="79">E141+E160</f>
        <v>99605.869999999981</v>
      </c>
      <c r="F140" s="13">
        <f t="shared" ref="F140" si="80">F141+F160</f>
        <v>8466.44</v>
      </c>
      <c r="G140" s="13">
        <f t="shared" ref="G140" si="81">G141+G160</f>
        <v>7710.0809999999992</v>
      </c>
      <c r="H140" s="13">
        <f>D140+F140</f>
        <v>108072.36799999999</v>
      </c>
      <c r="I140" s="13">
        <f>E140+G140</f>
        <v>107315.95099999999</v>
      </c>
    </row>
    <row r="141" spans="1:9" x14ac:dyDescent="0.3">
      <c r="A141" s="6" t="s">
        <v>8</v>
      </c>
      <c r="B141" s="38"/>
      <c r="C141" s="38"/>
      <c r="D141" s="5">
        <f>SUM(D142:D159)</f>
        <v>99605.927999999985</v>
      </c>
      <c r="E141" s="5">
        <f t="shared" ref="E141" si="82">SUM(E142:E159)</f>
        <v>99605.869999999981</v>
      </c>
      <c r="F141" s="5">
        <f t="shared" ref="F141" si="83">SUM(F142:F159)</f>
        <v>8250.6440000000002</v>
      </c>
      <c r="G141" s="5">
        <f t="shared" ref="G141" si="84">SUM(G142:G159)</f>
        <v>6794.7249999999995</v>
      </c>
      <c r="H141" s="5">
        <f t="shared" ref="H141:H165" si="85">D141+F141</f>
        <v>107856.57199999999</v>
      </c>
      <c r="I141" s="5">
        <f t="shared" ref="I141:I165" si="86">E141+G141</f>
        <v>106400.59499999999</v>
      </c>
    </row>
    <row r="142" spans="1:9" x14ac:dyDescent="0.3">
      <c r="A142" s="7">
        <v>2111</v>
      </c>
      <c r="B142" s="38"/>
      <c r="C142" s="38"/>
      <c r="D142" s="5">
        <v>65899.346000000005</v>
      </c>
      <c r="E142" s="5">
        <v>65899.327000000005</v>
      </c>
      <c r="F142" s="5">
        <v>3681.3139999999999</v>
      </c>
      <c r="G142" s="5">
        <f>2475.599</f>
        <v>2475.5990000000002</v>
      </c>
      <c r="H142" s="5">
        <f t="shared" si="85"/>
        <v>69580.66</v>
      </c>
      <c r="I142" s="5">
        <f t="shared" si="86"/>
        <v>68374.926000000007</v>
      </c>
    </row>
    <row r="143" spans="1:9" x14ac:dyDescent="0.3">
      <c r="A143" s="7">
        <v>2120</v>
      </c>
      <c r="B143" s="38"/>
      <c r="C143" s="38"/>
      <c r="D143" s="5">
        <v>14176.535</v>
      </c>
      <c r="E143" s="5">
        <v>14176.52</v>
      </c>
      <c r="F143" s="5">
        <v>629.19899999999996</v>
      </c>
      <c r="G143" s="5">
        <f>506.142</f>
        <v>506.142</v>
      </c>
      <c r="H143" s="5">
        <f t="shared" si="85"/>
        <v>14805.734</v>
      </c>
      <c r="I143" s="5">
        <f t="shared" si="86"/>
        <v>14682.662</v>
      </c>
    </row>
    <row r="144" spans="1:9" x14ac:dyDescent="0.3">
      <c r="A144" s="7">
        <v>2210</v>
      </c>
      <c r="B144" s="38"/>
      <c r="C144" s="38"/>
      <c r="D144" s="5">
        <v>166.97</v>
      </c>
      <c r="E144" s="5">
        <v>166.96899999999999</v>
      </c>
      <c r="F144" s="5">
        <v>920.04899999999998</v>
      </c>
      <c r="G144" s="5">
        <f>648.113+1138.332</f>
        <v>1786.4450000000002</v>
      </c>
      <c r="H144" s="5">
        <f t="shared" si="85"/>
        <v>1087.019</v>
      </c>
      <c r="I144" s="5">
        <f t="shared" si="86"/>
        <v>1953.4140000000002</v>
      </c>
    </row>
    <row r="145" spans="1:12" x14ac:dyDescent="0.3">
      <c r="A145" s="7">
        <v>2220</v>
      </c>
      <c r="B145" s="38"/>
      <c r="C145" s="38"/>
      <c r="D145" s="5">
        <v>39.96</v>
      </c>
      <c r="E145" s="5">
        <v>39.959000000000003</v>
      </c>
      <c r="F145" s="5">
        <v>5.5</v>
      </c>
      <c r="G145" s="5">
        <f>0.823+0.484</f>
        <v>1.3069999999999999</v>
      </c>
      <c r="H145" s="5">
        <f t="shared" si="85"/>
        <v>45.46</v>
      </c>
      <c r="I145" s="5">
        <f t="shared" si="86"/>
        <v>41.266000000000005</v>
      </c>
    </row>
    <row r="146" spans="1:12" x14ac:dyDescent="0.3">
      <c r="A146" s="7">
        <v>2230</v>
      </c>
      <c r="B146" s="38"/>
      <c r="C146" s="38"/>
      <c r="D146" s="5">
        <v>907.97199999999998</v>
      </c>
      <c r="E146" s="5">
        <v>907.97199999999998</v>
      </c>
      <c r="F146" s="5">
        <v>142.096</v>
      </c>
      <c r="G146" s="5">
        <f>117.435+2.363</f>
        <v>119.798</v>
      </c>
      <c r="H146" s="5">
        <f t="shared" si="85"/>
        <v>1050.068</v>
      </c>
      <c r="I146" s="5">
        <f t="shared" si="86"/>
        <v>1027.77</v>
      </c>
    </row>
    <row r="147" spans="1:12" x14ac:dyDescent="0.3">
      <c r="A147" s="7">
        <v>2240</v>
      </c>
      <c r="B147" s="38"/>
      <c r="C147" s="38"/>
      <c r="D147" s="5">
        <v>466.27699999999999</v>
      </c>
      <c r="E147" s="5">
        <v>466.27499999999998</v>
      </c>
      <c r="F147" s="5">
        <v>297.476</v>
      </c>
      <c r="G147" s="5">
        <f>252.051+29.048</f>
        <v>281.09899999999999</v>
      </c>
      <c r="H147" s="5">
        <f t="shared" si="85"/>
        <v>763.75299999999993</v>
      </c>
      <c r="I147" s="5">
        <f t="shared" si="86"/>
        <v>747.37400000000002</v>
      </c>
    </row>
    <row r="148" spans="1:12" x14ac:dyDescent="0.3">
      <c r="A148" s="7">
        <v>2250</v>
      </c>
      <c r="B148" s="38"/>
      <c r="C148" s="38"/>
      <c r="D148" s="5">
        <v>9.7010000000000005</v>
      </c>
      <c r="E148" s="5">
        <v>9.6989999999999998</v>
      </c>
      <c r="F148" s="5">
        <v>54.223999999999997</v>
      </c>
      <c r="G148" s="5">
        <f>13.287+3.082</f>
        <v>16.369</v>
      </c>
      <c r="H148" s="5">
        <f t="shared" si="85"/>
        <v>63.924999999999997</v>
      </c>
      <c r="I148" s="5">
        <f t="shared" si="86"/>
        <v>26.067999999999998</v>
      </c>
      <c r="L148" s="19"/>
    </row>
    <row r="149" spans="1:12" x14ac:dyDescent="0.3">
      <c r="A149" s="7">
        <v>2271</v>
      </c>
      <c r="B149" s="38"/>
      <c r="C149" s="38"/>
      <c r="D149" s="5">
        <v>5278.7110000000002</v>
      </c>
      <c r="E149" s="5">
        <v>5278.7070000000003</v>
      </c>
      <c r="F149" s="5">
        <v>1292.7639999999999</v>
      </c>
      <c r="G149" s="5">
        <f>494.661</f>
        <v>494.661</v>
      </c>
      <c r="H149" s="5">
        <f t="shared" si="85"/>
        <v>6571.4750000000004</v>
      </c>
      <c r="I149" s="5">
        <f t="shared" si="86"/>
        <v>5773.3680000000004</v>
      </c>
    </row>
    <row r="150" spans="1:12" x14ac:dyDescent="0.3">
      <c r="A150" s="7">
        <v>2272</v>
      </c>
      <c r="B150" s="38"/>
      <c r="C150" s="38"/>
      <c r="D150" s="5">
        <v>330.30599999999998</v>
      </c>
      <c r="E150" s="5">
        <v>330.30200000000002</v>
      </c>
      <c r="F150" s="5">
        <v>404.29700000000003</v>
      </c>
      <c r="G150" s="5">
        <f>324.15</f>
        <v>324.14999999999998</v>
      </c>
      <c r="H150" s="5">
        <f t="shared" si="85"/>
        <v>734.60300000000007</v>
      </c>
      <c r="I150" s="5">
        <f t="shared" si="86"/>
        <v>654.452</v>
      </c>
    </row>
    <row r="151" spans="1:12" x14ac:dyDescent="0.3">
      <c r="A151" s="7">
        <v>2273</v>
      </c>
      <c r="B151" s="38"/>
      <c r="C151" s="38"/>
      <c r="D151" s="5">
        <v>1098.127</v>
      </c>
      <c r="E151" s="5">
        <v>1098.125</v>
      </c>
      <c r="F151" s="5">
        <v>485.42500000000001</v>
      </c>
      <c r="G151" s="5">
        <v>260.59300000000002</v>
      </c>
      <c r="H151" s="5">
        <f t="shared" si="85"/>
        <v>1583.5519999999999</v>
      </c>
      <c r="I151" s="5">
        <f t="shared" si="86"/>
        <v>1358.7180000000001</v>
      </c>
    </row>
    <row r="152" spans="1:12" x14ac:dyDescent="0.3">
      <c r="A152" s="7">
        <v>2274</v>
      </c>
      <c r="B152" s="38"/>
      <c r="C152" s="38"/>
      <c r="D152" s="5">
        <v>198.86799999999999</v>
      </c>
      <c r="E152" s="5">
        <v>198.86799999999999</v>
      </c>
      <c r="F152" s="5">
        <v>0</v>
      </c>
      <c r="G152" s="5">
        <v>0</v>
      </c>
      <c r="H152" s="5">
        <f t="shared" si="85"/>
        <v>198.86799999999999</v>
      </c>
      <c r="I152" s="5">
        <f t="shared" si="86"/>
        <v>198.86799999999999</v>
      </c>
    </row>
    <row r="153" spans="1:12" x14ac:dyDescent="0.3">
      <c r="A153" s="7">
        <v>2275</v>
      </c>
      <c r="B153" s="38"/>
      <c r="C153" s="38"/>
      <c r="D153" s="5">
        <v>71.977000000000004</v>
      </c>
      <c r="E153" s="5">
        <v>71.972999999999999</v>
      </c>
      <c r="F153" s="5">
        <v>70.236000000000004</v>
      </c>
      <c r="G153" s="5">
        <f>27.679</f>
        <v>27.678999999999998</v>
      </c>
      <c r="H153" s="5">
        <f t="shared" si="85"/>
        <v>142.21300000000002</v>
      </c>
      <c r="I153" s="5">
        <f t="shared" si="86"/>
        <v>99.652000000000001</v>
      </c>
    </row>
    <row r="154" spans="1:12" hidden="1" x14ac:dyDescent="0.3">
      <c r="A154" s="7">
        <v>2276</v>
      </c>
      <c r="B154" s="38"/>
      <c r="C154" s="38"/>
      <c r="D154" s="5"/>
      <c r="E154" s="5"/>
      <c r="F154" s="5"/>
      <c r="G154" s="5"/>
      <c r="H154" s="5">
        <f t="shared" si="85"/>
        <v>0</v>
      </c>
      <c r="I154" s="5">
        <f t="shared" si="86"/>
        <v>0</v>
      </c>
    </row>
    <row r="155" spans="1:12" x14ac:dyDescent="0.3">
      <c r="A155" s="7">
        <v>2282</v>
      </c>
      <c r="B155" s="38"/>
      <c r="C155" s="38"/>
      <c r="D155" s="5">
        <v>28.893000000000001</v>
      </c>
      <c r="E155" s="5">
        <v>28.89</v>
      </c>
      <c r="F155" s="5">
        <v>2.8</v>
      </c>
      <c r="G155" s="5">
        <f>9.144</f>
        <v>9.1440000000000001</v>
      </c>
      <c r="H155" s="5">
        <f t="shared" si="85"/>
        <v>31.693000000000001</v>
      </c>
      <c r="I155" s="5">
        <f t="shared" si="86"/>
        <v>38.033999999999999</v>
      </c>
    </row>
    <row r="156" spans="1:12" hidden="1" x14ac:dyDescent="0.3">
      <c r="A156" s="7">
        <v>2610</v>
      </c>
      <c r="B156" s="38"/>
      <c r="C156" s="38"/>
      <c r="D156" s="5"/>
      <c r="E156" s="5"/>
      <c r="F156" s="5"/>
      <c r="G156" s="5"/>
      <c r="H156" s="5">
        <f t="shared" si="85"/>
        <v>0</v>
      </c>
      <c r="I156" s="5">
        <f t="shared" si="86"/>
        <v>0</v>
      </c>
    </row>
    <row r="157" spans="1:12" x14ac:dyDescent="0.3">
      <c r="A157" s="7">
        <v>2720</v>
      </c>
      <c r="B157" s="38"/>
      <c r="C157" s="38"/>
      <c r="D157" s="5">
        <v>10401.507</v>
      </c>
      <c r="E157" s="5">
        <v>10401.507</v>
      </c>
      <c r="F157" s="5">
        <v>250.32900000000001</v>
      </c>
      <c r="G157" s="5">
        <f>432.343+26.64</f>
        <v>458.983</v>
      </c>
      <c r="H157" s="5">
        <f t="shared" si="85"/>
        <v>10651.835999999999</v>
      </c>
      <c r="I157" s="5">
        <f t="shared" si="86"/>
        <v>10860.49</v>
      </c>
    </row>
    <row r="158" spans="1:12" x14ac:dyDescent="0.3">
      <c r="A158" s="7">
        <v>2730</v>
      </c>
      <c r="B158" s="38"/>
      <c r="C158" s="38"/>
      <c r="D158" s="5">
        <v>530.28300000000002</v>
      </c>
      <c r="E158" s="5">
        <v>530.28200000000004</v>
      </c>
      <c r="F158" s="5">
        <v>0</v>
      </c>
      <c r="G158" s="5">
        <f>3.54</f>
        <v>3.54</v>
      </c>
      <c r="H158" s="5">
        <f t="shared" si="85"/>
        <v>530.28300000000002</v>
      </c>
      <c r="I158" s="5">
        <f t="shared" si="86"/>
        <v>533.822</v>
      </c>
    </row>
    <row r="159" spans="1:12" x14ac:dyDescent="0.3">
      <c r="A159" s="7">
        <v>2800</v>
      </c>
      <c r="B159" s="38"/>
      <c r="C159" s="38"/>
      <c r="D159" s="5">
        <v>0.495</v>
      </c>
      <c r="E159" s="5">
        <v>0.495</v>
      </c>
      <c r="F159" s="5">
        <v>14.935</v>
      </c>
      <c r="G159" s="5">
        <f>29.216</f>
        <v>29.216000000000001</v>
      </c>
      <c r="H159" s="5">
        <f t="shared" si="85"/>
        <v>15.43</v>
      </c>
      <c r="I159" s="5">
        <f t="shared" si="86"/>
        <v>29.711000000000002</v>
      </c>
    </row>
    <row r="160" spans="1:12" ht="18.75" customHeight="1" x14ac:dyDescent="0.3">
      <c r="A160" s="6" t="s">
        <v>9</v>
      </c>
      <c r="B160" s="38"/>
      <c r="C160" s="38"/>
      <c r="D160" s="5">
        <f>SUM(D161:D165)</f>
        <v>0</v>
      </c>
      <c r="E160" s="5">
        <f t="shared" ref="E160" si="87">SUM(E161:E165)</f>
        <v>0</v>
      </c>
      <c r="F160" s="5">
        <f t="shared" ref="F160" si="88">SUM(F161:F165)</f>
        <v>215.79599999999999</v>
      </c>
      <c r="G160" s="5">
        <f t="shared" ref="G160" si="89">SUM(G161:G165)</f>
        <v>915.35599999999999</v>
      </c>
      <c r="H160" s="5">
        <f t="shared" si="85"/>
        <v>215.79599999999999</v>
      </c>
      <c r="I160" s="5">
        <f t="shared" si="86"/>
        <v>915.35599999999999</v>
      </c>
    </row>
    <row r="161" spans="1:11" x14ac:dyDescent="0.3">
      <c r="A161" s="7">
        <v>3110</v>
      </c>
      <c r="B161" s="38"/>
      <c r="C161" s="38"/>
      <c r="D161" s="5">
        <v>0</v>
      </c>
      <c r="E161" s="5">
        <v>0</v>
      </c>
      <c r="F161" s="5">
        <f>185.796</f>
        <v>185.79599999999999</v>
      </c>
      <c r="G161" s="5">
        <f>63.51+851.846</f>
        <v>915.35599999999999</v>
      </c>
      <c r="H161" s="5">
        <f t="shared" si="85"/>
        <v>185.79599999999999</v>
      </c>
      <c r="I161" s="5">
        <f t="shared" si="86"/>
        <v>915.35599999999999</v>
      </c>
    </row>
    <row r="162" spans="1:11" hidden="1" x14ac:dyDescent="0.3">
      <c r="A162" s="7">
        <v>3122</v>
      </c>
      <c r="B162" s="38"/>
      <c r="C162" s="38"/>
      <c r="D162" s="5">
        <v>0</v>
      </c>
      <c r="E162" s="5">
        <v>0</v>
      </c>
      <c r="F162" s="5"/>
      <c r="G162" s="5"/>
      <c r="H162" s="5">
        <f t="shared" si="85"/>
        <v>0</v>
      </c>
      <c r="I162" s="5">
        <f t="shared" si="86"/>
        <v>0</v>
      </c>
    </row>
    <row r="163" spans="1:11" x14ac:dyDescent="0.3">
      <c r="A163" s="7">
        <v>3132</v>
      </c>
      <c r="B163" s="38"/>
      <c r="C163" s="38"/>
      <c r="D163" s="5">
        <v>0</v>
      </c>
      <c r="E163" s="5">
        <v>0</v>
      </c>
      <c r="F163" s="5">
        <v>30</v>
      </c>
      <c r="G163" s="5">
        <v>0</v>
      </c>
      <c r="H163" s="5">
        <f t="shared" si="85"/>
        <v>30</v>
      </c>
      <c r="I163" s="5">
        <f t="shared" si="86"/>
        <v>0</v>
      </c>
    </row>
    <row r="164" spans="1:11" hidden="1" x14ac:dyDescent="0.3">
      <c r="A164" s="7">
        <v>3142</v>
      </c>
      <c r="B164" s="38"/>
      <c r="C164" s="38"/>
      <c r="D164" s="5">
        <v>0</v>
      </c>
      <c r="E164" s="5">
        <v>0</v>
      </c>
      <c r="F164" s="5">
        <v>0</v>
      </c>
      <c r="G164" s="5">
        <v>0</v>
      </c>
      <c r="H164" s="5">
        <f t="shared" ref="H164" si="90">D164+F164</f>
        <v>0</v>
      </c>
      <c r="I164" s="5">
        <f t="shared" ref="I164" si="91">E164+G164</f>
        <v>0</v>
      </c>
    </row>
    <row r="165" spans="1:11" hidden="1" x14ac:dyDescent="0.3">
      <c r="A165" s="7"/>
      <c r="B165" s="38"/>
      <c r="C165" s="38"/>
      <c r="D165" s="5">
        <v>0</v>
      </c>
      <c r="E165" s="5">
        <v>0</v>
      </c>
      <c r="F165" s="8"/>
      <c r="G165" s="8"/>
      <c r="H165" s="5">
        <f t="shared" si="85"/>
        <v>0</v>
      </c>
      <c r="I165" s="5">
        <f t="shared" si="86"/>
        <v>0</v>
      </c>
    </row>
    <row r="166" spans="1:11" ht="37.5" x14ac:dyDescent="0.3">
      <c r="A166" s="15" t="s">
        <v>24</v>
      </c>
      <c r="B166" s="15" t="s">
        <v>23</v>
      </c>
      <c r="C166" s="16" t="s">
        <v>25</v>
      </c>
      <c r="D166" s="13">
        <f>D167+D186</f>
        <v>2997.3789999999999</v>
      </c>
      <c r="E166" s="13">
        <f t="shared" ref="E166:G166" si="92">E167+E186</f>
        <v>2989.4250000000002</v>
      </c>
      <c r="F166" s="13">
        <f t="shared" si="92"/>
        <v>0</v>
      </c>
      <c r="G166" s="13">
        <f t="shared" si="92"/>
        <v>0.71499999999999997</v>
      </c>
      <c r="H166" s="13">
        <f>D166+F166</f>
        <v>2997.3789999999999</v>
      </c>
      <c r="I166" s="13">
        <f>E166+G166</f>
        <v>2990.1400000000003</v>
      </c>
    </row>
    <row r="167" spans="1:11" x14ac:dyDescent="0.3">
      <c r="A167" s="6" t="s">
        <v>8</v>
      </c>
      <c r="B167" s="38"/>
      <c r="C167" s="38"/>
      <c r="D167" s="5">
        <f>SUM(D168:D185)</f>
        <v>2997.3789999999999</v>
      </c>
      <c r="E167" s="5">
        <f t="shared" ref="E167" si="93">SUM(E168:E185)</f>
        <v>2989.4250000000002</v>
      </c>
      <c r="F167" s="5">
        <f t="shared" ref="F167" si="94">SUM(F168:F185)</f>
        <v>0</v>
      </c>
      <c r="G167" s="5">
        <f t="shared" ref="G167" si="95">SUM(G168:G185)</f>
        <v>0</v>
      </c>
      <c r="H167" s="5">
        <f t="shared" ref="H167:H191" si="96">D167+F167</f>
        <v>2997.3789999999999</v>
      </c>
      <c r="I167" s="5">
        <f t="shared" ref="I167:I191" si="97">E167+G167</f>
        <v>2989.4250000000002</v>
      </c>
    </row>
    <row r="168" spans="1:11" x14ac:dyDescent="0.3">
      <c r="A168" s="7">
        <v>2111</v>
      </c>
      <c r="B168" s="38"/>
      <c r="C168" s="38"/>
      <c r="D168" s="5">
        <v>2330.0770000000002</v>
      </c>
      <c r="E168" s="5">
        <v>2330.076</v>
      </c>
      <c r="F168" s="5">
        <v>0</v>
      </c>
      <c r="G168" s="5">
        <v>0</v>
      </c>
      <c r="H168" s="5">
        <f t="shared" si="96"/>
        <v>2330.0770000000002</v>
      </c>
      <c r="I168" s="5">
        <f t="shared" si="97"/>
        <v>2330.076</v>
      </c>
    </row>
    <row r="169" spans="1:11" x14ac:dyDescent="0.3">
      <c r="A169" s="7">
        <v>2120</v>
      </c>
      <c r="B169" s="38"/>
      <c r="C169" s="38"/>
      <c r="D169" s="5">
        <v>444.36599999999999</v>
      </c>
      <c r="E169" s="5">
        <v>444.36599999999999</v>
      </c>
      <c r="F169" s="5">
        <v>0</v>
      </c>
      <c r="G169" s="5">
        <v>0</v>
      </c>
      <c r="H169" s="5">
        <f t="shared" si="96"/>
        <v>444.36599999999999</v>
      </c>
      <c r="I169" s="5">
        <f t="shared" si="97"/>
        <v>444.36599999999999</v>
      </c>
    </row>
    <row r="170" spans="1:11" x14ac:dyDescent="0.3">
      <c r="A170" s="7">
        <v>2210</v>
      </c>
      <c r="B170" s="38"/>
      <c r="C170" s="38"/>
      <c r="D170" s="5">
        <v>35.85</v>
      </c>
      <c r="E170" s="5">
        <v>35.759</v>
      </c>
      <c r="F170" s="5">
        <v>0</v>
      </c>
      <c r="G170" s="5">
        <v>0</v>
      </c>
      <c r="H170" s="5">
        <f t="shared" si="96"/>
        <v>35.85</v>
      </c>
      <c r="I170" s="5">
        <f t="shared" si="97"/>
        <v>35.759</v>
      </c>
    </row>
    <row r="171" spans="1:11" hidden="1" x14ac:dyDescent="0.3">
      <c r="A171" s="7">
        <v>2220</v>
      </c>
      <c r="B171" s="38"/>
      <c r="C171" s="38"/>
      <c r="D171" s="5"/>
      <c r="E171" s="5"/>
      <c r="F171" s="5">
        <v>0</v>
      </c>
      <c r="G171" s="5">
        <v>0</v>
      </c>
      <c r="H171" s="5">
        <f t="shared" si="96"/>
        <v>0</v>
      </c>
      <c r="I171" s="5">
        <f t="shared" si="97"/>
        <v>0</v>
      </c>
    </row>
    <row r="172" spans="1:11" hidden="1" x14ac:dyDescent="0.3">
      <c r="A172" s="7">
        <v>2230</v>
      </c>
      <c r="B172" s="38"/>
      <c r="C172" s="38"/>
      <c r="D172" s="5"/>
      <c r="E172" s="5"/>
      <c r="F172" s="5">
        <v>0</v>
      </c>
      <c r="G172" s="5">
        <v>0</v>
      </c>
      <c r="H172" s="5">
        <f t="shared" si="96"/>
        <v>0</v>
      </c>
      <c r="I172" s="5">
        <f t="shared" si="97"/>
        <v>0</v>
      </c>
    </row>
    <row r="173" spans="1:11" x14ac:dyDescent="0.3">
      <c r="A173" s="7">
        <v>2240</v>
      </c>
      <c r="B173" s="38"/>
      <c r="C173" s="38"/>
      <c r="D173" s="5">
        <v>76.156000000000006</v>
      </c>
      <c r="E173" s="5">
        <v>76.156000000000006</v>
      </c>
      <c r="F173" s="5">
        <v>0</v>
      </c>
      <c r="G173" s="5">
        <v>0</v>
      </c>
      <c r="H173" s="5">
        <f t="shared" si="96"/>
        <v>76.156000000000006</v>
      </c>
      <c r="I173" s="5">
        <f t="shared" si="97"/>
        <v>76.156000000000006</v>
      </c>
      <c r="K173" s="19"/>
    </row>
    <row r="174" spans="1:11" x14ac:dyDescent="0.3">
      <c r="A174" s="7">
        <v>2250</v>
      </c>
      <c r="B174" s="38"/>
      <c r="C174" s="38"/>
      <c r="D174" s="5">
        <v>4.3090000000000002</v>
      </c>
      <c r="E174" s="5">
        <v>4.3079999999999998</v>
      </c>
      <c r="F174" s="5">
        <v>0</v>
      </c>
      <c r="G174" s="5">
        <v>0</v>
      </c>
      <c r="H174" s="5">
        <f t="shared" si="96"/>
        <v>4.3090000000000002</v>
      </c>
      <c r="I174" s="5">
        <f t="shared" si="97"/>
        <v>4.3079999999999998</v>
      </c>
    </row>
    <row r="175" spans="1:11" x14ac:dyDescent="0.3">
      <c r="A175" s="7">
        <v>2271</v>
      </c>
      <c r="B175" s="38"/>
      <c r="C175" s="38"/>
      <c r="D175" s="5">
        <v>75.665000000000006</v>
      </c>
      <c r="E175" s="5">
        <v>72.641000000000005</v>
      </c>
      <c r="F175" s="5">
        <v>0</v>
      </c>
      <c r="G175" s="5">
        <v>0</v>
      </c>
      <c r="H175" s="5">
        <f t="shared" si="96"/>
        <v>75.665000000000006</v>
      </c>
      <c r="I175" s="5">
        <f t="shared" si="97"/>
        <v>72.641000000000005</v>
      </c>
    </row>
    <row r="176" spans="1:11" x14ac:dyDescent="0.3">
      <c r="A176" s="7">
        <v>2272</v>
      </c>
      <c r="B176" s="38"/>
      <c r="C176" s="38"/>
      <c r="D176" s="5">
        <v>3.3159999999999998</v>
      </c>
      <c r="E176" s="5">
        <v>3.0739999999999998</v>
      </c>
      <c r="F176" s="5">
        <v>0</v>
      </c>
      <c r="G176" s="5">
        <v>0</v>
      </c>
      <c r="H176" s="5">
        <f t="shared" si="96"/>
        <v>3.3159999999999998</v>
      </c>
      <c r="I176" s="5">
        <f t="shared" si="97"/>
        <v>3.0739999999999998</v>
      </c>
    </row>
    <row r="177" spans="1:9" x14ac:dyDescent="0.3">
      <c r="A177" s="7">
        <v>2273</v>
      </c>
      <c r="B177" s="38"/>
      <c r="C177" s="38"/>
      <c r="D177" s="5">
        <v>27.64</v>
      </c>
      <c r="E177" s="5">
        <v>23.045000000000002</v>
      </c>
      <c r="F177" s="5">
        <v>0</v>
      </c>
      <c r="G177" s="5">
        <v>0</v>
      </c>
      <c r="H177" s="5">
        <f t="shared" si="96"/>
        <v>27.64</v>
      </c>
      <c r="I177" s="5">
        <f t="shared" si="97"/>
        <v>23.045000000000002</v>
      </c>
    </row>
    <row r="178" spans="1:9" hidden="1" x14ac:dyDescent="0.3">
      <c r="A178" s="7">
        <v>2274</v>
      </c>
      <c r="B178" s="38"/>
      <c r="C178" s="38"/>
      <c r="D178" s="5"/>
      <c r="E178" s="5"/>
      <c r="F178" s="5"/>
      <c r="G178" s="5"/>
      <c r="H178" s="5">
        <f t="shared" si="96"/>
        <v>0</v>
      </c>
      <c r="I178" s="5">
        <f t="shared" si="97"/>
        <v>0</v>
      </c>
    </row>
    <row r="179" spans="1:9" hidden="1" x14ac:dyDescent="0.3">
      <c r="A179" s="7">
        <v>2275</v>
      </c>
      <c r="B179" s="38"/>
      <c r="C179" s="38"/>
      <c r="D179" s="5"/>
      <c r="E179" s="5"/>
      <c r="F179" s="5"/>
      <c r="G179" s="5"/>
      <c r="H179" s="5">
        <f t="shared" si="96"/>
        <v>0</v>
      </c>
      <c r="I179" s="5">
        <f t="shared" si="97"/>
        <v>0</v>
      </c>
    </row>
    <row r="180" spans="1:9" hidden="1" x14ac:dyDescent="0.3">
      <c r="A180" s="7">
        <v>2276</v>
      </c>
      <c r="B180" s="38"/>
      <c r="C180" s="38"/>
      <c r="D180" s="5"/>
      <c r="E180" s="5"/>
      <c r="F180" s="5"/>
      <c r="G180" s="5"/>
      <c r="H180" s="5">
        <f t="shared" si="96"/>
        <v>0</v>
      </c>
      <c r="I180" s="5">
        <f t="shared" si="97"/>
        <v>0</v>
      </c>
    </row>
    <row r="181" spans="1:9" hidden="1" x14ac:dyDescent="0.3">
      <c r="A181" s="7">
        <v>2282</v>
      </c>
      <c r="B181" s="38"/>
      <c r="C181" s="38"/>
      <c r="D181" s="5"/>
      <c r="E181" s="5"/>
      <c r="F181" s="5"/>
      <c r="G181" s="5"/>
      <c r="H181" s="5">
        <f t="shared" si="96"/>
        <v>0</v>
      </c>
      <c r="I181" s="5">
        <f t="shared" si="97"/>
        <v>0</v>
      </c>
    </row>
    <row r="182" spans="1:9" hidden="1" x14ac:dyDescent="0.3">
      <c r="A182" s="7">
        <v>2610</v>
      </c>
      <c r="B182" s="38"/>
      <c r="C182" s="38"/>
      <c r="D182" s="5"/>
      <c r="E182" s="5"/>
      <c r="F182" s="5"/>
      <c r="G182" s="5"/>
      <c r="H182" s="5">
        <f t="shared" si="96"/>
        <v>0</v>
      </c>
      <c r="I182" s="5">
        <f t="shared" si="97"/>
        <v>0</v>
      </c>
    </row>
    <row r="183" spans="1:9" hidden="1" x14ac:dyDescent="0.3">
      <c r="A183" s="7">
        <v>2720</v>
      </c>
      <c r="B183" s="38"/>
      <c r="C183" s="38"/>
      <c r="D183" s="5"/>
      <c r="E183" s="5"/>
      <c r="F183" s="5"/>
      <c r="G183" s="5"/>
      <c r="H183" s="5">
        <f t="shared" si="96"/>
        <v>0</v>
      </c>
      <c r="I183" s="5">
        <f t="shared" si="97"/>
        <v>0</v>
      </c>
    </row>
    <row r="184" spans="1:9" hidden="1" x14ac:dyDescent="0.3">
      <c r="A184" s="7">
        <v>2730</v>
      </c>
      <c r="B184" s="38"/>
      <c r="C184" s="38"/>
      <c r="D184" s="5"/>
      <c r="E184" s="5"/>
      <c r="F184" s="5"/>
      <c r="G184" s="5"/>
      <c r="H184" s="5">
        <f t="shared" si="96"/>
        <v>0</v>
      </c>
      <c r="I184" s="5">
        <f t="shared" si="97"/>
        <v>0</v>
      </c>
    </row>
    <row r="185" spans="1:9" hidden="1" x14ac:dyDescent="0.3">
      <c r="A185" s="7">
        <v>2800</v>
      </c>
      <c r="B185" s="38"/>
      <c r="C185" s="38"/>
      <c r="D185" s="5"/>
      <c r="E185" s="5"/>
      <c r="F185" s="5"/>
      <c r="G185" s="5"/>
      <c r="H185" s="5">
        <f t="shared" si="96"/>
        <v>0</v>
      </c>
      <c r="I185" s="5">
        <f t="shared" si="97"/>
        <v>0</v>
      </c>
    </row>
    <row r="186" spans="1:9" ht="18.75" customHeight="1" x14ac:dyDescent="0.3">
      <c r="A186" s="6" t="s">
        <v>9</v>
      </c>
      <c r="B186" s="38"/>
      <c r="C186" s="38"/>
      <c r="D186" s="5">
        <f>SUM(D187:D191)</f>
        <v>0</v>
      </c>
      <c r="E186" s="5">
        <f t="shared" ref="E186" si="98">SUM(E187:E191)</f>
        <v>0</v>
      </c>
      <c r="F186" s="5">
        <f t="shared" ref="F186" si="99">SUM(F187:F191)</f>
        <v>0</v>
      </c>
      <c r="G186" s="5">
        <f t="shared" ref="G186" si="100">SUM(G187:G191)</f>
        <v>0.71499999999999997</v>
      </c>
      <c r="H186" s="5">
        <f t="shared" si="96"/>
        <v>0</v>
      </c>
      <c r="I186" s="5">
        <f t="shared" si="97"/>
        <v>0.71499999999999997</v>
      </c>
    </row>
    <row r="187" spans="1:9" x14ac:dyDescent="0.3">
      <c r="A187" s="7">
        <v>3110</v>
      </c>
      <c r="B187" s="38"/>
      <c r="C187" s="38"/>
      <c r="D187" s="5">
        <v>0</v>
      </c>
      <c r="E187" s="5">
        <v>0</v>
      </c>
      <c r="F187" s="5">
        <v>0</v>
      </c>
      <c r="G187" s="5">
        <v>0.71499999999999997</v>
      </c>
      <c r="H187" s="5">
        <f t="shared" si="96"/>
        <v>0</v>
      </c>
      <c r="I187" s="5">
        <f t="shared" si="97"/>
        <v>0.71499999999999997</v>
      </c>
    </row>
    <row r="188" spans="1:9" hidden="1" x14ac:dyDescent="0.3">
      <c r="A188" s="7">
        <v>3122</v>
      </c>
      <c r="B188" s="38"/>
      <c r="C188" s="38"/>
      <c r="D188" s="8"/>
      <c r="E188" s="8"/>
      <c r="F188" s="8"/>
      <c r="G188" s="8"/>
      <c r="H188" s="5">
        <f t="shared" si="96"/>
        <v>0</v>
      </c>
      <c r="I188" s="5">
        <f t="shared" si="97"/>
        <v>0</v>
      </c>
    </row>
    <row r="189" spans="1:9" hidden="1" x14ac:dyDescent="0.3">
      <c r="A189" s="7">
        <v>3132</v>
      </c>
      <c r="B189" s="38"/>
      <c r="C189" s="38"/>
      <c r="D189" s="8"/>
      <c r="E189" s="8"/>
      <c r="F189" s="8"/>
      <c r="G189" s="8"/>
      <c r="H189" s="5">
        <f t="shared" si="96"/>
        <v>0</v>
      </c>
      <c r="I189" s="5">
        <f t="shared" si="97"/>
        <v>0</v>
      </c>
    </row>
    <row r="190" spans="1:9" hidden="1" x14ac:dyDescent="0.3">
      <c r="A190" s="7">
        <v>3142</v>
      </c>
      <c r="B190" s="38"/>
      <c r="C190" s="38"/>
      <c r="D190" s="8"/>
      <c r="E190" s="8"/>
      <c r="F190" s="8"/>
      <c r="G190" s="8"/>
      <c r="H190" s="5">
        <f t="shared" ref="H190" si="101">D190+F190</f>
        <v>0</v>
      </c>
      <c r="I190" s="5">
        <f t="shared" ref="I190" si="102">E190+G190</f>
        <v>0</v>
      </c>
    </row>
    <row r="191" spans="1:9" hidden="1" x14ac:dyDescent="0.3">
      <c r="A191" s="7"/>
      <c r="B191" s="38"/>
      <c r="C191" s="38"/>
      <c r="D191" s="8"/>
      <c r="E191" s="8"/>
      <c r="F191" s="8"/>
      <c r="G191" s="8"/>
      <c r="H191" s="5">
        <f t="shared" si="96"/>
        <v>0</v>
      </c>
      <c r="I191" s="5">
        <f t="shared" si="97"/>
        <v>0</v>
      </c>
    </row>
    <row r="192" spans="1:9" ht="37.5" x14ac:dyDescent="0.3">
      <c r="A192" s="15" t="s">
        <v>26</v>
      </c>
      <c r="B192" s="15" t="s">
        <v>23</v>
      </c>
      <c r="C192" s="16" t="s">
        <v>27</v>
      </c>
      <c r="D192" s="13">
        <f>D193+D212</f>
        <v>22075.121000000003</v>
      </c>
      <c r="E192" s="13">
        <f t="shared" ref="E192" si="103">E193+E212</f>
        <v>22074.089</v>
      </c>
      <c r="F192" s="13">
        <f t="shared" ref="F192" si="104">F193+F212</f>
        <v>526.74</v>
      </c>
      <c r="G192" s="13">
        <f t="shared" ref="G192" si="105">G193+G212</f>
        <v>537.17100000000005</v>
      </c>
      <c r="H192" s="13">
        <f>D192+F192</f>
        <v>22601.861000000004</v>
      </c>
      <c r="I192" s="13">
        <f>E192+G192</f>
        <v>22611.26</v>
      </c>
    </row>
    <row r="193" spans="1:12" x14ac:dyDescent="0.3">
      <c r="A193" s="6" t="s">
        <v>8</v>
      </c>
      <c r="B193" s="38"/>
      <c r="C193" s="38"/>
      <c r="D193" s="5">
        <f>SUM(D194:D211)</f>
        <v>22075.121000000003</v>
      </c>
      <c r="E193" s="5">
        <f t="shared" ref="E193" si="106">SUM(E194:E211)</f>
        <v>22074.089</v>
      </c>
      <c r="F193" s="5">
        <f>SUM(F194:F211)</f>
        <v>229.94</v>
      </c>
      <c r="G193" s="5">
        <f>SUM(G194:G211)</f>
        <v>240.37100000000001</v>
      </c>
      <c r="H193" s="5">
        <f t="shared" ref="H193:H217" si="107">D193+F193</f>
        <v>22305.061000000002</v>
      </c>
      <c r="I193" s="5">
        <f t="shared" ref="I193:I217" si="108">E193+G193</f>
        <v>22314.46</v>
      </c>
    </row>
    <row r="194" spans="1:12" x14ac:dyDescent="0.3">
      <c r="A194" s="7">
        <v>2111</v>
      </c>
      <c r="B194" s="38"/>
      <c r="C194" s="38"/>
      <c r="D194" s="5">
        <v>16628.223000000002</v>
      </c>
      <c r="E194" s="5">
        <f>16628.199</f>
        <v>16628.199000000001</v>
      </c>
      <c r="F194" s="5">
        <v>188.477</v>
      </c>
      <c r="G194" s="5">
        <f>197.025</f>
        <v>197.02500000000001</v>
      </c>
      <c r="H194" s="5">
        <f t="shared" ref="H194:H211" si="109">D194+F194</f>
        <v>16816.7</v>
      </c>
      <c r="I194" s="5">
        <f t="shared" si="108"/>
        <v>16825.224000000002</v>
      </c>
    </row>
    <row r="195" spans="1:12" x14ac:dyDescent="0.3">
      <c r="A195" s="7">
        <v>2120</v>
      </c>
      <c r="B195" s="38"/>
      <c r="C195" s="38"/>
      <c r="D195" s="5">
        <v>3582.8870000000002</v>
      </c>
      <c r="E195" s="5">
        <v>3582.866</v>
      </c>
      <c r="F195" s="5">
        <v>41.463000000000001</v>
      </c>
      <c r="G195" s="5">
        <v>43.345999999999997</v>
      </c>
      <c r="H195" s="5">
        <f t="shared" si="109"/>
        <v>3624.3500000000004</v>
      </c>
      <c r="I195" s="5">
        <f t="shared" si="108"/>
        <v>3626.212</v>
      </c>
    </row>
    <row r="196" spans="1:12" x14ac:dyDescent="0.3">
      <c r="A196" s="7">
        <v>2210</v>
      </c>
      <c r="B196" s="38"/>
      <c r="C196" s="38"/>
      <c r="D196" s="5">
        <v>1037.377</v>
      </c>
      <c r="E196" s="5">
        <v>1037.354</v>
      </c>
      <c r="F196" s="5">
        <v>0</v>
      </c>
      <c r="G196" s="5">
        <v>0</v>
      </c>
      <c r="H196" s="5">
        <f t="shared" si="109"/>
        <v>1037.377</v>
      </c>
      <c r="I196" s="5">
        <f t="shared" si="108"/>
        <v>1037.354</v>
      </c>
      <c r="L196" s="19"/>
    </row>
    <row r="197" spans="1:12" hidden="1" x14ac:dyDescent="0.3">
      <c r="A197" s="7">
        <v>2220</v>
      </c>
      <c r="B197" s="38"/>
      <c r="C197" s="38"/>
      <c r="D197" s="5"/>
      <c r="E197" s="5"/>
      <c r="F197" s="5">
        <v>0</v>
      </c>
      <c r="G197" s="5">
        <v>0</v>
      </c>
      <c r="H197" s="5">
        <f t="shared" si="109"/>
        <v>0</v>
      </c>
      <c r="I197" s="5">
        <f t="shared" si="108"/>
        <v>0</v>
      </c>
    </row>
    <row r="198" spans="1:12" hidden="1" x14ac:dyDescent="0.3">
      <c r="A198" s="7">
        <v>2230</v>
      </c>
      <c r="B198" s="38"/>
      <c r="C198" s="38"/>
      <c r="D198" s="5"/>
      <c r="E198" s="5"/>
      <c r="F198" s="5">
        <v>0</v>
      </c>
      <c r="G198" s="5">
        <v>0</v>
      </c>
      <c r="H198" s="5">
        <f t="shared" si="109"/>
        <v>0</v>
      </c>
      <c r="I198" s="5">
        <f t="shared" si="108"/>
        <v>0</v>
      </c>
    </row>
    <row r="199" spans="1:12" x14ac:dyDescent="0.3">
      <c r="A199" s="7">
        <v>2240</v>
      </c>
      <c r="B199" s="38"/>
      <c r="C199" s="38"/>
      <c r="D199" s="5">
        <v>461.94099999999997</v>
      </c>
      <c r="E199" s="5">
        <v>461.92500000000001</v>
      </c>
      <c r="F199" s="5">
        <v>0</v>
      </c>
      <c r="G199" s="5">
        <v>0</v>
      </c>
      <c r="H199" s="5">
        <f t="shared" si="109"/>
        <v>461.94099999999997</v>
      </c>
      <c r="I199" s="5">
        <f t="shared" si="108"/>
        <v>461.92500000000001</v>
      </c>
    </row>
    <row r="200" spans="1:12" x14ac:dyDescent="0.3">
      <c r="A200" s="7">
        <v>2250</v>
      </c>
      <c r="B200" s="38"/>
      <c r="C200" s="38"/>
      <c r="D200" s="5">
        <v>11.792999999999999</v>
      </c>
      <c r="E200" s="5">
        <v>10.856</v>
      </c>
      <c r="F200" s="5">
        <v>0</v>
      </c>
      <c r="G200" s="5">
        <v>0</v>
      </c>
      <c r="H200" s="5">
        <f t="shared" si="109"/>
        <v>11.792999999999999</v>
      </c>
      <c r="I200" s="5">
        <f t="shared" si="108"/>
        <v>10.856</v>
      </c>
    </row>
    <row r="201" spans="1:12" x14ac:dyDescent="0.3">
      <c r="A201" s="7">
        <v>2271</v>
      </c>
      <c r="B201" s="38"/>
      <c r="C201" s="38"/>
      <c r="D201" s="5">
        <v>98.771000000000001</v>
      </c>
      <c r="E201" s="5">
        <v>98.766000000000005</v>
      </c>
      <c r="F201" s="5">
        <v>0</v>
      </c>
      <c r="G201" s="5">
        <v>0</v>
      </c>
      <c r="H201" s="5">
        <f t="shared" si="109"/>
        <v>98.771000000000001</v>
      </c>
      <c r="I201" s="5">
        <f t="shared" si="108"/>
        <v>98.766000000000005</v>
      </c>
    </row>
    <row r="202" spans="1:12" x14ac:dyDescent="0.3">
      <c r="A202" s="7">
        <v>2272</v>
      </c>
      <c r="B202" s="38"/>
      <c r="C202" s="38"/>
      <c r="D202" s="5">
        <v>8.9809999999999999</v>
      </c>
      <c r="E202" s="5">
        <v>8.9779999999999998</v>
      </c>
      <c r="F202" s="5">
        <v>0</v>
      </c>
      <c r="G202" s="5">
        <v>0</v>
      </c>
      <c r="H202" s="5">
        <f t="shared" si="109"/>
        <v>8.9809999999999999</v>
      </c>
      <c r="I202" s="5">
        <f t="shared" si="108"/>
        <v>8.9779999999999998</v>
      </c>
    </row>
    <row r="203" spans="1:12" x14ac:dyDescent="0.3">
      <c r="A203" s="7">
        <v>2273</v>
      </c>
      <c r="B203" s="38"/>
      <c r="C203" s="38"/>
      <c r="D203" s="5">
        <v>200.00299999999999</v>
      </c>
      <c r="E203" s="5">
        <v>200</v>
      </c>
      <c r="F203" s="5">
        <v>0</v>
      </c>
      <c r="G203" s="5">
        <v>0</v>
      </c>
      <c r="H203" s="5">
        <f t="shared" si="109"/>
        <v>200.00299999999999</v>
      </c>
      <c r="I203" s="5">
        <f t="shared" si="108"/>
        <v>200</v>
      </c>
    </row>
    <row r="204" spans="1:12" hidden="1" x14ac:dyDescent="0.3">
      <c r="A204" s="7">
        <v>2274</v>
      </c>
      <c r="B204" s="38"/>
      <c r="C204" s="38"/>
      <c r="D204" s="5"/>
      <c r="E204" s="5"/>
      <c r="F204" s="5">
        <v>0</v>
      </c>
      <c r="G204" s="5">
        <v>0</v>
      </c>
      <c r="H204" s="5">
        <f t="shared" si="109"/>
        <v>0</v>
      </c>
      <c r="I204" s="5">
        <f t="shared" si="108"/>
        <v>0</v>
      </c>
    </row>
    <row r="205" spans="1:12" hidden="1" x14ac:dyDescent="0.3">
      <c r="A205" s="7">
        <v>2275</v>
      </c>
      <c r="B205" s="38"/>
      <c r="C205" s="38"/>
      <c r="D205" s="5"/>
      <c r="E205" s="5"/>
      <c r="F205" s="5">
        <v>0</v>
      </c>
      <c r="G205" s="5">
        <v>0</v>
      </c>
      <c r="H205" s="5">
        <f t="shared" si="109"/>
        <v>0</v>
      </c>
      <c r="I205" s="5">
        <f t="shared" si="108"/>
        <v>0</v>
      </c>
    </row>
    <row r="206" spans="1:12" hidden="1" x14ac:dyDescent="0.3">
      <c r="A206" s="7">
        <v>2276</v>
      </c>
      <c r="B206" s="38"/>
      <c r="C206" s="38"/>
      <c r="D206" s="5"/>
      <c r="E206" s="5"/>
      <c r="F206" s="5">
        <v>0</v>
      </c>
      <c r="G206" s="5">
        <v>0</v>
      </c>
      <c r="H206" s="5">
        <f t="shared" si="109"/>
        <v>0</v>
      </c>
      <c r="I206" s="5">
        <f t="shared" si="108"/>
        <v>0</v>
      </c>
    </row>
    <row r="207" spans="1:12" x14ac:dyDescent="0.3">
      <c r="A207" s="7">
        <v>2282</v>
      </c>
      <c r="B207" s="38"/>
      <c r="C207" s="38"/>
      <c r="D207" s="5">
        <v>45.145000000000003</v>
      </c>
      <c r="E207" s="5">
        <v>45.145000000000003</v>
      </c>
      <c r="F207" s="5">
        <v>0</v>
      </c>
      <c r="G207" s="5">
        <v>0</v>
      </c>
      <c r="H207" s="5">
        <f t="shared" si="109"/>
        <v>45.145000000000003</v>
      </c>
      <c r="I207" s="5">
        <f t="shared" si="108"/>
        <v>45.145000000000003</v>
      </c>
    </row>
    <row r="208" spans="1:12" hidden="1" x14ac:dyDescent="0.3">
      <c r="A208" s="7">
        <v>2610</v>
      </c>
      <c r="B208" s="38"/>
      <c r="C208" s="38"/>
      <c r="D208" s="5"/>
      <c r="E208" s="5"/>
      <c r="F208" s="5">
        <v>0</v>
      </c>
      <c r="G208" s="5"/>
      <c r="H208" s="5">
        <f t="shared" si="109"/>
        <v>0</v>
      </c>
      <c r="I208" s="5">
        <f t="shared" si="108"/>
        <v>0</v>
      </c>
    </row>
    <row r="209" spans="1:9" hidden="1" x14ac:dyDescent="0.3">
      <c r="A209" s="7">
        <v>2720</v>
      </c>
      <c r="B209" s="38"/>
      <c r="C209" s="38"/>
      <c r="D209" s="5"/>
      <c r="E209" s="5"/>
      <c r="F209" s="5">
        <v>0</v>
      </c>
      <c r="G209" s="5"/>
      <c r="H209" s="5">
        <f t="shared" si="109"/>
        <v>0</v>
      </c>
      <c r="I209" s="5">
        <f t="shared" si="108"/>
        <v>0</v>
      </c>
    </row>
    <row r="210" spans="1:9" hidden="1" x14ac:dyDescent="0.3">
      <c r="A210" s="7">
        <v>2730</v>
      </c>
      <c r="B210" s="38"/>
      <c r="C210" s="38"/>
      <c r="D210" s="5"/>
      <c r="E210" s="5"/>
      <c r="F210" s="5">
        <v>0</v>
      </c>
      <c r="G210" s="5"/>
      <c r="H210" s="5">
        <f t="shared" si="109"/>
        <v>0</v>
      </c>
      <c r="I210" s="5">
        <f t="shared" si="108"/>
        <v>0</v>
      </c>
    </row>
    <row r="211" spans="1:9" hidden="1" x14ac:dyDescent="0.3">
      <c r="A211" s="7">
        <v>2800</v>
      </c>
      <c r="B211" s="38"/>
      <c r="C211" s="38"/>
      <c r="D211" s="5"/>
      <c r="E211" s="5"/>
      <c r="F211" s="5">
        <v>0</v>
      </c>
      <c r="G211" s="5"/>
      <c r="H211" s="5">
        <f t="shared" si="109"/>
        <v>0</v>
      </c>
      <c r="I211" s="5">
        <f t="shared" si="108"/>
        <v>0</v>
      </c>
    </row>
    <row r="212" spans="1:9" ht="18.75" customHeight="1" x14ac:dyDescent="0.3">
      <c r="A212" s="6" t="s">
        <v>9</v>
      </c>
      <c r="B212" s="38"/>
      <c r="C212" s="38"/>
      <c r="D212" s="5">
        <f>SUM(D213:D217)</f>
        <v>0</v>
      </c>
      <c r="E212" s="5">
        <f t="shared" ref="E212" si="110">SUM(E213:E217)</f>
        <v>0</v>
      </c>
      <c r="F212" s="5">
        <f t="shared" ref="F212" si="111">SUM(F213:F217)</f>
        <v>296.8</v>
      </c>
      <c r="G212" s="5">
        <f t="shared" ref="G212" si="112">SUM(G213:G217)</f>
        <v>296.8</v>
      </c>
      <c r="H212" s="5">
        <f t="shared" si="107"/>
        <v>296.8</v>
      </c>
      <c r="I212" s="5">
        <f t="shared" si="108"/>
        <v>296.8</v>
      </c>
    </row>
    <row r="213" spans="1:9" x14ac:dyDescent="0.3">
      <c r="A213" s="7">
        <v>3110</v>
      </c>
      <c r="B213" s="38"/>
      <c r="C213" s="38"/>
      <c r="D213" s="5">
        <v>0</v>
      </c>
      <c r="E213" s="5">
        <v>0</v>
      </c>
      <c r="F213" s="5">
        <v>296.8</v>
      </c>
      <c r="G213" s="5">
        <v>296.8</v>
      </c>
      <c r="H213" s="5">
        <f t="shared" si="107"/>
        <v>296.8</v>
      </c>
      <c r="I213" s="5">
        <f t="shared" si="108"/>
        <v>296.8</v>
      </c>
    </row>
    <row r="214" spans="1:9" hidden="1" x14ac:dyDescent="0.3">
      <c r="A214" s="7">
        <v>3122</v>
      </c>
      <c r="B214" s="38"/>
      <c r="C214" s="38"/>
      <c r="D214" s="8"/>
      <c r="E214" s="8"/>
      <c r="F214" s="8"/>
      <c r="G214" s="8"/>
      <c r="H214" s="5">
        <f t="shared" si="107"/>
        <v>0</v>
      </c>
      <c r="I214" s="5">
        <f t="shared" si="108"/>
        <v>0</v>
      </c>
    </row>
    <row r="215" spans="1:9" hidden="1" x14ac:dyDescent="0.3">
      <c r="A215" s="7">
        <v>3132</v>
      </c>
      <c r="B215" s="38"/>
      <c r="C215" s="38"/>
      <c r="D215" s="8"/>
      <c r="E215" s="8"/>
      <c r="F215" s="8"/>
      <c r="G215" s="8"/>
      <c r="H215" s="5">
        <f t="shared" si="107"/>
        <v>0</v>
      </c>
      <c r="I215" s="5">
        <f t="shared" si="108"/>
        <v>0</v>
      </c>
    </row>
    <row r="216" spans="1:9" hidden="1" x14ac:dyDescent="0.3">
      <c r="A216" s="7">
        <v>3142</v>
      </c>
      <c r="B216" s="38"/>
      <c r="C216" s="38"/>
      <c r="D216" s="8"/>
      <c r="E216" s="8"/>
      <c r="F216" s="8"/>
      <c r="G216" s="8"/>
      <c r="H216" s="5">
        <f t="shared" ref="H216" si="113">D216+F216</f>
        <v>0</v>
      </c>
      <c r="I216" s="5">
        <f t="shared" ref="I216" si="114">E216+G216</f>
        <v>0</v>
      </c>
    </row>
    <row r="217" spans="1:9" hidden="1" x14ac:dyDescent="0.3">
      <c r="A217" s="7"/>
      <c r="B217" s="38"/>
      <c r="C217" s="38"/>
      <c r="D217" s="8"/>
      <c r="E217" s="8"/>
      <c r="F217" s="8"/>
      <c r="G217" s="8"/>
      <c r="H217" s="5">
        <f t="shared" si="107"/>
        <v>0</v>
      </c>
      <c r="I217" s="5">
        <f t="shared" si="108"/>
        <v>0</v>
      </c>
    </row>
    <row r="218" spans="1:9" x14ac:dyDescent="0.3">
      <c r="A218" s="15" t="s">
        <v>28</v>
      </c>
      <c r="B218" s="15" t="s">
        <v>23</v>
      </c>
      <c r="C218" s="16" t="s">
        <v>29</v>
      </c>
      <c r="D218" s="13">
        <f>D219+D238</f>
        <v>3888.576</v>
      </c>
      <c r="E218" s="13">
        <f t="shared" ref="E218" si="115">E219+E238</f>
        <v>3888.5280000000002</v>
      </c>
      <c r="F218" s="13">
        <f t="shared" ref="F218" si="116">F219+F238</f>
        <v>30</v>
      </c>
      <c r="G218" s="13">
        <f t="shared" ref="G218" si="117">G219+G238</f>
        <v>30</v>
      </c>
      <c r="H218" s="13">
        <f>D218+F218</f>
        <v>3918.576</v>
      </c>
      <c r="I218" s="13">
        <f>E218+G218</f>
        <v>3918.5280000000002</v>
      </c>
    </row>
    <row r="219" spans="1:9" x14ac:dyDescent="0.3">
      <c r="A219" s="6" t="s">
        <v>8</v>
      </c>
      <c r="B219" s="38"/>
      <c r="C219" s="38"/>
      <c r="D219" s="5">
        <f t="shared" ref="D219:F219" si="118">SUM(D220:D237)</f>
        <v>3888.576</v>
      </c>
      <c r="E219" s="5">
        <f t="shared" si="118"/>
        <v>3888.5280000000002</v>
      </c>
      <c r="F219" s="5">
        <f t="shared" si="118"/>
        <v>0</v>
      </c>
      <c r="G219" s="5">
        <f t="shared" ref="G219" si="119">SUM(G220:G237)</f>
        <v>0</v>
      </c>
      <c r="H219" s="5">
        <f t="shared" ref="H219:H243" si="120">D219+F219</f>
        <v>3888.576</v>
      </c>
      <c r="I219" s="5">
        <f t="shared" ref="I219:I243" si="121">E219+G219</f>
        <v>3888.5280000000002</v>
      </c>
    </row>
    <row r="220" spans="1:9" hidden="1" x14ac:dyDescent="0.3">
      <c r="A220" s="7">
        <v>2111</v>
      </c>
      <c r="B220" s="38"/>
      <c r="C220" s="38"/>
      <c r="D220" s="5"/>
      <c r="E220" s="5"/>
      <c r="F220" s="5"/>
      <c r="G220" s="5"/>
      <c r="H220" s="5">
        <f t="shared" si="120"/>
        <v>0</v>
      </c>
      <c r="I220" s="5">
        <f t="shared" si="121"/>
        <v>0</v>
      </c>
    </row>
    <row r="221" spans="1:9" hidden="1" x14ac:dyDescent="0.3">
      <c r="A221" s="7">
        <v>2120</v>
      </c>
      <c r="B221" s="38"/>
      <c r="C221" s="38"/>
      <c r="D221" s="5"/>
      <c r="E221" s="5"/>
      <c r="F221" s="5"/>
      <c r="G221" s="5"/>
      <c r="H221" s="5">
        <f t="shared" si="120"/>
        <v>0</v>
      </c>
      <c r="I221" s="5">
        <f t="shared" si="121"/>
        <v>0</v>
      </c>
    </row>
    <row r="222" spans="1:9" x14ac:dyDescent="0.3">
      <c r="A222" s="7">
        <v>2210</v>
      </c>
      <c r="B222" s="38"/>
      <c r="C222" s="38"/>
      <c r="D222" s="5">
        <v>2310.83</v>
      </c>
      <c r="E222" s="5">
        <v>2310.83</v>
      </c>
      <c r="F222" s="5">
        <v>0</v>
      </c>
      <c r="G222" s="5">
        <v>0</v>
      </c>
      <c r="H222" s="5">
        <f t="shared" si="120"/>
        <v>2310.83</v>
      </c>
      <c r="I222" s="5">
        <f t="shared" si="121"/>
        <v>2310.83</v>
      </c>
    </row>
    <row r="223" spans="1:9" hidden="1" x14ac:dyDescent="0.3">
      <c r="A223" s="7">
        <v>2220</v>
      </c>
      <c r="B223" s="38"/>
      <c r="C223" s="38"/>
      <c r="D223" s="5"/>
      <c r="E223" s="5"/>
      <c r="F223" s="5">
        <v>0</v>
      </c>
      <c r="G223" s="5">
        <v>0</v>
      </c>
      <c r="H223" s="5">
        <f t="shared" si="120"/>
        <v>0</v>
      </c>
      <c r="I223" s="5">
        <f t="shared" si="121"/>
        <v>0</v>
      </c>
    </row>
    <row r="224" spans="1:9" hidden="1" x14ac:dyDescent="0.3">
      <c r="A224" s="7">
        <v>2230</v>
      </c>
      <c r="B224" s="38"/>
      <c r="C224" s="38"/>
      <c r="D224" s="5"/>
      <c r="E224" s="5"/>
      <c r="F224" s="5">
        <v>0</v>
      </c>
      <c r="G224" s="5">
        <v>0</v>
      </c>
      <c r="H224" s="5">
        <f t="shared" si="120"/>
        <v>0</v>
      </c>
      <c r="I224" s="5">
        <f t="shared" si="121"/>
        <v>0</v>
      </c>
    </row>
    <row r="225" spans="1:9" x14ac:dyDescent="0.3">
      <c r="A225" s="7">
        <v>2240</v>
      </c>
      <c r="B225" s="38"/>
      <c r="C225" s="38"/>
      <c r="D225" s="5">
        <v>0.79100000000000004</v>
      </c>
      <c r="E225" s="5">
        <v>0.77700000000000002</v>
      </c>
      <c r="F225" s="5">
        <v>0</v>
      </c>
      <c r="G225" s="5">
        <v>0</v>
      </c>
      <c r="H225" s="5">
        <f t="shared" si="120"/>
        <v>0.79100000000000004</v>
      </c>
      <c r="I225" s="5">
        <f t="shared" si="121"/>
        <v>0.77700000000000002</v>
      </c>
    </row>
    <row r="226" spans="1:9" hidden="1" x14ac:dyDescent="0.3">
      <c r="A226" s="7">
        <v>2250</v>
      </c>
      <c r="B226" s="38"/>
      <c r="C226" s="38"/>
      <c r="D226" s="5"/>
      <c r="E226" s="5"/>
      <c r="F226" s="5">
        <v>0</v>
      </c>
      <c r="G226" s="5">
        <v>0</v>
      </c>
      <c r="H226" s="5">
        <f t="shared" si="120"/>
        <v>0</v>
      </c>
      <c r="I226" s="5">
        <f t="shared" si="121"/>
        <v>0</v>
      </c>
    </row>
    <row r="227" spans="1:9" hidden="1" x14ac:dyDescent="0.3">
      <c r="A227" s="7">
        <v>2271</v>
      </c>
      <c r="B227" s="38"/>
      <c r="C227" s="38"/>
      <c r="D227" s="5"/>
      <c r="E227" s="5"/>
      <c r="F227" s="5">
        <v>0</v>
      </c>
      <c r="G227" s="5">
        <v>0</v>
      </c>
      <c r="H227" s="5">
        <f t="shared" si="120"/>
        <v>0</v>
      </c>
      <c r="I227" s="5">
        <f t="shared" si="121"/>
        <v>0</v>
      </c>
    </row>
    <row r="228" spans="1:9" hidden="1" x14ac:dyDescent="0.3">
      <c r="A228" s="7">
        <v>2272</v>
      </c>
      <c r="B228" s="38"/>
      <c r="C228" s="38"/>
      <c r="D228" s="5"/>
      <c r="E228" s="5"/>
      <c r="F228" s="5">
        <v>0</v>
      </c>
      <c r="G228" s="5">
        <v>0</v>
      </c>
      <c r="H228" s="5">
        <f t="shared" si="120"/>
        <v>0</v>
      </c>
      <c r="I228" s="5">
        <f t="shared" si="121"/>
        <v>0</v>
      </c>
    </row>
    <row r="229" spans="1:9" hidden="1" x14ac:dyDescent="0.3">
      <c r="A229" s="7">
        <v>2273</v>
      </c>
      <c r="B229" s="38"/>
      <c r="C229" s="38"/>
      <c r="D229" s="5"/>
      <c r="E229" s="5"/>
      <c r="F229" s="5">
        <v>0</v>
      </c>
      <c r="G229" s="5">
        <v>0</v>
      </c>
      <c r="H229" s="5">
        <f t="shared" si="120"/>
        <v>0</v>
      </c>
      <c r="I229" s="5">
        <f t="shared" si="121"/>
        <v>0</v>
      </c>
    </row>
    <row r="230" spans="1:9" hidden="1" x14ac:dyDescent="0.3">
      <c r="A230" s="7">
        <v>2274</v>
      </c>
      <c r="B230" s="38"/>
      <c r="C230" s="38"/>
      <c r="D230" s="5"/>
      <c r="E230" s="5"/>
      <c r="F230" s="5">
        <v>0</v>
      </c>
      <c r="G230" s="5">
        <v>0</v>
      </c>
      <c r="H230" s="5">
        <f t="shared" si="120"/>
        <v>0</v>
      </c>
      <c r="I230" s="5">
        <f t="shared" si="121"/>
        <v>0</v>
      </c>
    </row>
    <row r="231" spans="1:9" hidden="1" x14ac:dyDescent="0.3">
      <c r="A231" s="7">
        <v>2275</v>
      </c>
      <c r="B231" s="38"/>
      <c r="C231" s="38"/>
      <c r="D231" s="5"/>
      <c r="E231" s="5"/>
      <c r="F231" s="5">
        <v>0</v>
      </c>
      <c r="G231" s="5">
        <v>0</v>
      </c>
      <c r="H231" s="5">
        <f t="shared" si="120"/>
        <v>0</v>
      </c>
      <c r="I231" s="5">
        <f t="shared" si="121"/>
        <v>0</v>
      </c>
    </row>
    <row r="232" spans="1:9" hidden="1" x14ac:dyDescent="0.3">
      <c r="A232" s="7">
        <v>2276</v>
      </c>
      <c r="B232" s="38"/>
      <c r="C232" s="38"/>
      <c r="D232" s="5"/>
      <c r="E232" s="5"/>
      <c r="F232" s="5">
        <v>0</v>
      </c>
      <c r="G232" s="5">
        <v>0</v>
      </c>
      <c r="H232" s="5">
        <f t="shared" si="120"/>
        <v>0</v>
      </c>
      <c r="I232" s="5">
        <f t="shared" si="121"/>
        <v>0</v>
      </c>
    </row>
    <row r="233" spans="1:9" hidden="1" x14ac:dyDescent="0.3">
      <c r="A233" s="7">
        <v>2282</v>
      </c>
      <c r="B233" s="38"/>
      <c r="C233" s="38"/>
      <c r="D233" s="5"/>
      <c r="E233" s="5"/>
      <c r="F233" s="5">
        <v>0</v>
      </c>
      <c r="G233" s="5">
        <v>0</v>
      </c>
      <c r="H233" s="5">
        <f t="shared" si="120"/>
        <v>0</v>
      </c>
      <c r="I233" s="5">
        <f t="shared" si="121"/>
        <v>0</v>
      </c>
    </row>
    <row r="234" spans="1:9" x14ac:dyDescent="0.3">
      <c r="A234" s="7">
        <v>2610</v>
      </c>
      <c r="B234" s="38"/>
      <c r="C234" s="38"/>
      <c r="D234" s="5">
        <v>950.83500000000004</v>
      </c>
      <c r="E234" s="5">
        <v>950.81299999999999</v>
      </c>
      <c r="F234" s="5">
        <v>0</v>
      </c>
      <c r="G234" s="5">
        <v>0</v>
      </c>
      <c r="H234" s="5">
        <f t="shared" si="120"/>
        <v>950.83500000000004</v>
      </c>
      <c r="I234" s="5">
        <f t="shared" si="121"/>
        <v>950.81299999999999</v>
      </c>
    </row>
    <row r="235" spans="1:9" hidden="1" x14ac:dyDescent="0.3">
      <c r="A235" s="7">
        <v>2720</v>
      </c>
      <c r="B235" s="38"/>
      <c r="C235" s="38"/>
      <c r="D235" s="5"/>
      <c r="E235" s="5"/>
      <c r="F235" s="5">
        <v>0</v>
      </c>
      <c r="G235" s="5">
        <v>0</v>
      </c>
      <c r="H235" s="5">
        <f t="shared" si="120"/>
        <v>0</v>
      </c>
      <c r="I235" s="5">
        <f t="shared" si="121"/>
        <v>0</v>
      </c>
    </row>
    <row r="236" spans="1:9" x14ac:dyDescent="0.3">
      <c r="A236" s="7">
        <v>2730</v>
      </c>
      <c r="B236" s="38"/>
      <c r="C236" s="38"/>
      <c r="D236" s="5">
        <v>626.12</v>
      </c>
      <c r="E236" s="5">
        <v>626.10799999999995</v>
      </c>
      <c r="F236" s="5">
        <v>0</v>
      </c>
      <c r="G236" s="5">
        <v>0</v>
      </c>
      <c r="H236" s="5">
        <f t="shared" si="120"/>
        <v>626.12</v>
      </c>
      <c r="I236" s="5">
        <f t="shared" si="121"/>
        <v>626.10799999999995</v>
      </c>
    </row>
    <row r="237" spans="1:9" hidden="1" x14ac:dyDescent="0.3">
      <c r="A237" s="7">
        <v>2800</v>
      </c>
      <c r="B237" s="38"/>
      <c r="C237" s="38"/>
      <c r="D237" s="5"/>
      <c r="E237" s="5"/>
      <c r="F237" s="5"/>
      <c r="G237" s="5"/>
      <c r="H237" s="5">
        <f t="shared" si="120"/>
        <v>0</v>
      </c>
      <c r="I237" s="5">
        <f t="shared" si="121"/>
        <v>0</v>
      </c>
    </row>
    <row r="238" spans="1:9" ht="18.75" customHeight="1" x14ac:dyDescent="0.3">
      <c r="A238" s="6" t="s">
        <v>9</v>
      </c>
      <c r="B238" s="38"/>
      <c r="C238" s="38"/>
      <c r="D238" s="5">
        <f>SUM(D239:D243)</f>
        <v>0</v>
      </c>
      <c r="E238" s="5">
        <f t="shared" ref="E238" si="122">SUM(E239:E243)</f>
        <v>0</v>
      </c>
      <c r="F238" s="5">
        <f t="shared" ref="F238" si="123">SUM(F239:F243)</f>
        <v>30</v>
      </c>
      <c r="G238" s="5">
        <f t="shared" ref="G238" si="124">SUM(G239:G243)</f>
        <v>30</v>
      </c>
      <c r="H238" s="5">
        <f t="shared" si="120"/>
        <v>30</v>
      </c>
      <c r="I238" s="5">
        <f t="shared" si="121"/>
        <v>30</v>
      </c>
    </row>
    <row r="239" spans="1:9" x14ac:dyDescent="0.3">
      <c r="A239" s="7">
        <v>3110</v>
      </c>
      <c r="B239" s="38"/>
      <c r="C239" s="38"/>
      <c r="D239" s="5">
        <v>0</v>
      </c>
      <c r="E239" s="5">
        <v>0</v>
      </c>
      <c r="F239" s="5">
        <v>30</v>
      </c>
      <c r="G239" s="5">
        <v>30</v>
      </c>
      <c r="H239" s="5">
        <f t="shared" si="120"/>
        <v>30</v>
      </c>
      <c r="I239" s="5">
        <f t="shared" si="121"/>
        <v>30</v>
      </c>
    </row>
    <row r="240" spans="1:9" hidden="1" x14ac:dyDescent="0.3">
      <c r="A240" s="7">
        <v>3122</v>
      </c>
      <c r="B240" s="38"/>
      <c r="C240" s="38"/>
      <c r="D240" s="5"/>
      <c r="E240" s="5"/>
      <c r="F240" s="5"/>
      <c r="G240" s="5"/>
      <c r="H240" s="5">
        <f t="shared" si="120"/>
        <v>0</v>
      </c>
      <c r="I240" s="5">
        <f t="shared" si="121"/>
        <v>0</v>
      </c>
    </row>
    <row r="241" spans="1:12" hidden="1" x14ac:dyDescent="0.3">
      <c r="A241" s="7">
        <v>3132</v>
      </c>
      <c r="B241" s="38"/>
      <c r="C241" s="38"/>
      <c r="D241" s="5"/>
      <c r="E241" s="5"/>
      <c r="F241" s="5"/>
      <c r="G241" s="5"/>
      <c r="H241" s="5">
        <f t="shared" si="120"/>
        <v>0</v>
      </c>
      <c r="I241" s="5">
        <f t="shared" si="121"/>
        <v>0</v>
      </c>
    </row>
    <row r="242" spans="1:12" hidden="1" x14ac:dyDescent="0.3">
      <c r="A242" s="7">
        <v>3142</v>
      </c>
      <c r="B242" s="38"/>
      <c r="C242" s="38"/>
      <c r="D242" s="5"/>
      <c r="E242" s="5"/>
      <c r="F242" s="5"/>
      <c r="G242" s="5"/>
      <c r="H242" s="5">
        <f t="shared" ref="H242" si="125">D242+F242</f>
        <v>0</v>
      </c>
      <c r="I242" s="5">
        <f t="shared" ref="I242" si="126">E242+G242</f>
        <v>0</v>
      </c>
    </row>
    <row r="243" spans="1:12" hidden="1" x14ac:dyDescent="0.3">
      <c r="A243" s="7">
        <v>3210</v>
      </c>
      <c r="B243" s="38"/>
      <c r="C243" s="38"/>
      <c r="D243" s="5">
        <v>0</v>
      </c>
      <c r="E243" s="5">
        <v>0</v>
      </c>
      <c r="F243" s="5">
        <v>0</v>
      </c>
      <c r="G243" s="5">
        <v>0</v>
      </c>
      <c r="H243" s="5">
        <f t="shared" si="120"/>
        <v>0</v>
      </c>
      <c r="I243" s="5">
        <f t="shared" si="121"/>
        <v>0</v>
      </c>
    </row>
    <row r="244" spans="1:12" ht="37.5" x14ac:dyDescent="0.3">
      <c r="A244" s="15" t="s">
        <v>30</v>
      </c>
      <c r="B244" s="15" t="s">
        <v>23</v>
      </c>
      <c r="C244" s="16" t="s">
        <v>31</v>
      </c>
      <c r="D244" s="13">
        <f>D245+D264</f>
        <v>3005.5359999999991</v>
      </c>
      <c r="E244" s="13">
        <f t="shared" ref="E244" si="127">E245+E264</f>
        <v>2950.0929999999998</v>
      </c>
      <c r="F244" s="13">
        <f t="shared" ref="F244" si="128">F245+F264</f>
        <v>1494.587</v>
      </c>
      <c r="G244" s="13">
        <f t="shared" ref="G244" si="129">G245+G264</f>
        <v>1494.587</v>
      </c>
      <c r="H244" s="13">
        <f>D244+F244</f>
        <v>4500.1229999999996</v>
      </c>
      <c r="I244" s="13">
        <f>E244+G244</f>
        <v>4444.68</v>
      </c>
    </row>
    <row r="245" spans="1:12" x14ac:dyDescent="0.3">
      <c r="A245" s="6" t="s">
        <v>8</v>
      </c>
      <c r="B245" s="38"/>
      <c r="C245" s="38"/>
      <c r="D245" s="5">
        <f>SUM(D246:D263)</f>
        <v>3005.5359999999991</v>
      </c>
      <c r="E245" s="5">
        <f t="shared" ref="E245" si="130">SUM(E246:E263)</f>
        <v>2950.0929999999998</v>
      </c>
      <c r="F245" s="5">
        <f t="shared" ref="F245" si="131">SUM(F246:F263)</f>
        <v>0</v>
      </c>
      <c r="G245" s="5">
        <f t="shared" ref="G245" si="132">SUM(G246:G263)</f>
        <v>0</v>
      </c>
      <c r="H245" s="5">
        <f t="shared" ref="H245:H269" si="133">D245+F245</f>
        <v>3005.5359999999991</v>
      </c>
      <c r="I245" s="5">
        <f t="shared" ref="I245:I269" si="134">E245+G245</f>
        <v>2950.0929999999998</v>
      </c>
    </row>
    <row r="246" spans="1:12" x14ac:dyDescent="0.3">
      <c r="A246" s="7">
        <v>2111</v>
      </c>
      <c r="B246" s="38"/>
      <c r="C246" s="38"/>
      <c r="D246" s="5">
        <v>2098.1039999999998</v>
      </c>
      <c r="E246" s="5">
        <v>2098.098</v>
      </c>
      <c r="F246" s="5">
        <v>0</v>
      </c>
      <c r="G246" s="5">
        <v>0</v>
      </c>
      <c r="H246" s="5">
        <f t="shared" si="133"/>
        <v>2098.1039999999998</v>
      </c>
      <c r="I246" s="5">
        <f t="shared" si="134"/>
        <v>2098.098</v>
      </c>
    </row>
    <row r="247" spans="1:12" x14ac:dyDescent="0.3">
      <c r="A247" s="7">
        <v>2120</v>
      </c>
      <c r="B247" s="38"/>
      <c r="C247" s="38"/>
      <c r="D247" s="5">
        <v>445.72300000000001</v>
      </c>
      <c r="E247" s="5">
        <v>391.19799999999998</v>
      </c>
      <c r="F247" s="5">
        <v>0</v>
      </c>
      <c r="G247" s="5">
        <v>0</v>
      </c>
      <c r="H247" s="5">
        <f t="shared" si="133"/>
        <v>445.72300000000001</v>
      </c>
      <c r="I247" s="5">
        <f t="shared" si="134"/>
        <v>391.19799999999998</v>
      </c>
      <c r="L247" s="19"/>
    </row>
    <row r="248" spans="1:12" x14ac:dyDescent="0.3">
      <c r="A248" s="7">
        <v>2210</v>
      </c>
      <c r="B248" s="38"/>
      <c r="C248" s="38"/>
      <c r="D248" s="5">
        <v>324.68</v>
      </c>
      <c r="E248" s="5">
        <v>324.678</v>
      </c>
      <c r="F248" s="5">
        <v>0</v>
      </c>
      <c r="G248" s="5">
        <v>0</v>
      </c>
      <c r="H248" s="5">
        <f t="shared" si="133"/>
        <v>324.68</v>
      </c>
      <c r="I248" s="5">
        <f t="shared" si="134"/>
        <v>324.678</v>
      </c>
    </row>
    <row r="249" spans="1:12" hidden="1" x14ac:dyDescent="0.3">
      <c r="A249" s="7">
        <v>2220</v>
      </c>
      <c r="B249" s="38"/>
      <c r="C249" s="38"/>
      <c r="D249" s="5"/>
      <c r="E249" s="5"/>
      <c r="F249" s="5">
        <v>0</v>
      </c>
      <c r="G249" s="5">
        <v>0</v>
      </c>
      <c r="H249" s="5">
        <f t="shared" si="133"/>
        <v>0</v>
      </c>
      <c r="I249" s="5">
        <f t="shared" si="134"/>
        <v>0</v>
      </c>
    </row>
    <row r="250" spans="1:12" hidden="1" x14ac:dyDescent="0.3">
      <c r="A250" s="7">
        <v>2230</v>
      </c>
      <c r="B250" s="38"/>
      <c r="C250" s="38"/>
      <c r="D250" s="5"/>
      <c r="E250" s="5"/>
      <c r="F250" s="5">
        <v>0</v>
      </c>
      <c r="G250" s="5">
        <v>0</v>
      </c>
      <c r="H250" s="5">
        <f t="shared" si="133"/>
        <v>0</v>
      </c>
      <c r="I250" s="5">
        <f t="shared" si="134"/>
        <v>0</v>
      </c>
    </row>
    <row r="251" spans="1:12" x14ac:dyDescent="0.3">
      <c r="A251" s="7">
        <v>2240</v>
      </c>
      <c r="B251" s="38"/>
      <c r="C251" s="38"/>
      <c r="D251" s="5">
        <v>79.325000000000003</v>
      </c>
      <c r="E251" s="5">
        <v>79.316999999999993</v>
      </c>
      <c r="F251" s="5">
        <v>0</v>
      </c>
      <c r="G251" s="5">
        <v>0</v>
      </c>
      <c r="H251" s="5">
        <f t="shared" si="133"/>
        <v>79.325000000000003</v>
      </c>
      <c r="I251" s="5">
        <f t="shared" si="134"/>
        <v>79.316999999999993</v>
      </c>
    </row>
    <row r="252" spans="1:12" ht="18.75" hidden="1" customHeight="1" x14ac:dyDescent="0.3">
      <c r="A252" s="7">
        <v>2250</v>
      </c>
      <c r="B252" s="38"/>
      <c r="C252" s="38"/>
      <c r="D252" s="5">
        <v>0</v>
      </c>
      <c r="E252" s="5">
        <v>0</v>
      </c>
      <c r="F252" s="5">
        <v>0</v>
      </c>
      <c r="G252" s="5">
        <v>0</v>
      </c>
      <c r="H252" s="5">
        <f t="shared" si="133"/>
        <v>0</v>
      </c>
      <c r="I252" s="5">
        <f t="shared" si="134"/>
        <v>0</v>
      </c>
    </row>
    <row r="253" spans="1:12" x14ac:dyDescent="0.3">
      <c r="A253" s="7">
        <v>2271</v>
      </c>
      <c r="B253" s="38"/>
      <c r="C253" s="38"/>
      <c r="D253" s="5">
        <v>37.847999999999999</v>
      </c>
      <c r="E253" s="5">
        <v>37.847000000000001</v>
      </c>
      <c r="F253" s="5">
        <v>0</v>
      </c>
      <c r="G253" s="5">
        <v>0</v>
      </c>
      <c r="H253" s="5">
        <f t="shared" si="133"/>
        <v>37.847999999999999</v>
      </c>
      <c r="I253" s="5">
        <f t="shared" si="134"/>
        <v>37.847000000000001</v>
      </c>
    </row>
    <row r="254" spans="1:12" x14ac:dyDescent="0.3">
      <c r="A254" s="7">
        <v>2272</v>
      </c>
      <c r="B254" s="38"/>
      <c r="C254" s="38"/>
      <c r="D254" s="5">
        <v>2.14</v>
      </c>
      <c r="E254" s="5">
        <v>2.1389999999999998</v>
      </c>
      <c r="F254" s="5">
        <v>0</v>
      </c>
      <c r="G254" s="5">
        <v>0</v>
      </c>
      <c r="H254" s="5">
        <f t="shared" si="133"/>
        <v>2.14</v>
      </c>
      <c r="I254" s="5">
        <f t="shared" si="134"/>
        <v>2.1389999999999998</v>
      </c>
    </row>
    <row r="255" spans="1:12" x14ac:dyDescent="0.3">
      <c r="A255" s="7">
        <v>2273</v>
      </c>
      <c r="B255" s="38"/>
      <c r="C255" s="38"/>
      <c r="D255" s="5">
        <v>16.815999999999999</v>
      </c>
      <c r="E255" s="5">
        <v>16.815999999999999</v>
      </c>
      <c r="F255" s="5">
        <v>0</v>
      </c>
      <c r="G255" s="5">
        <v>0</v>
      </c>
      <c r="H255" s="5">
        <f t="shared" si="133"/>
        <v>16.815999999999999</v>
      </c>
      <c r="I255" s="5">
        <f t="shared" si="134"/>
        <v>16.815999999999999</v>
      </c>
    </row>
    <row r="256" spans="1:12" hidden="1" x14ac:dyDescent="0.3">
      <c r="A256" s="7">
        <v>2274</v>
      </c>
      <c r="B256" s="38"/>
      <c r="C256" s="38"/>
      <c r="D256" s="5"/>
      <c r="E256" s="5"/>
      <c r="F256" s="5">
        <v>0</v>
      </c>
      <c r="G256" s="5">
        <v>0</v>
      </c>
      <c r="H256" s="5">
        <f t="shared" si="133"/>
        <v>0</v>
      </c>
      <c r="I256" s="5">
        <f t="shared" si="134"/>
        <v>0</v>
      </c>
    </row>
    <row r="257" spans="1:9" hidden="1" x14ac:dyDescent="0.3">
      <c r="A257" s="7">
        <v>2275</v>
      </c>
      <c r="B257" s="38"/>
      <c r="C257" s="38"/>
      <c r="D257" s="5"/>
      <c r="E257" s="5"/>
      <c r="F257" s="5">
        <v>0</v>
      </c>
      <c r="G257" s="5">
        <v>0</v>
      </c>
      <c r="H257" s="5">
        <f t="shared" si="133"/>
        <v>0</v>
      </c>
      <c r="I257" s="5">
        <f t="shared" si="134"/>
        <v>0</v>
      </c>
    </row>
    <row r="258" spans="1:9" hidden="1" x14ac:dyDescent="0.3">
      <c r="A258" s="7">
        <v>2276</v>
      </c>
      <c r="B258" s="38"/>
      <c r="C258" s="38"/>
      <c r="D258" s="5"/>
      <c r="E258" s="5"/>
      <c r="F258" s="5">
        <v>0</v>
      </c>
      <c r="G258" s="5">
        <v>0</v>
      </c>
      <c r="H258" s="5">
        <f t="shared" si="133"/>
        <v>0</v>
      </c>
      <c r="I258" s="5">
        <f t="shared" si="134"/>
        <v>0</v>
      </c>
    </row>
    <row r="259" spans="1:9" x14ac:dyDescent="0.3">
      <c r="A259" s="7">
        <v>2282</v>
      </c>
      <c r="B259" s="38"/>
      <c r="C259" s="38"/>
      <c r="D259" s="5">
        <v>0.9</v>
      </c>
      <c r="E259" s="5">
        <v>0</v>
      </c>
      <c r="F259" s="5">
        <v>0</v>
      </c>
      <c r="G259" s="5">
        <v>0</v>
      </c>
      <c r="H259" s="5">
        <f t="shared" si="133"/>
        <v>0.9</v>
      </c>
      <c r="I259" s="5">
        <f t="shared" si="134"/>
        <v>0</v>
      </c>
    </row>
    <row r="260" spans="1:9" hidden="1" x14ac:dyDescent="0.3">
      <c r="A260" s="7">
        <v>2610</v>
      </c>
      <c r="B260" s="38"/>
      <c r="C260" s="38"/>
      <c r="D260" s="5"/>
      <c r="E260" s="5"/>
      <c r="F260" s="5"/>
      <c r="G260" s="5"/>
      <c r="H260" s="5">
        <f t="shared" si="133"/>
        <v>0</v>
      </c>
      <c r="I260" s="5">
        <f t="shared" si="134"/>
        <v>0</v>
      </c>
    </row>
    <row r="261" spans="1:9" hidden="1" x14ac:dyDescent="0.3">
      <c r="A261" s="7">
        <v>2720</v>
      </c>
      <c r="B261" s="38"/>
      <c r="C261" s="38"/>
      <c r="D261" s="5"/>
      <c r="E261" s="5"/>
      <c r="F261" s="5"/>
      <c r="G261" s="5"/>
      <c r="H261" s="5">
        <f t="shared" si="133"/>
        <v>0</v>
      </c>
      <c r="I261" s="5">
        <f t="shared" si="134"/>
        <v>0</v>
      </c>
    </row>
    <row r="262" spans="1:9" hidden="1" x14ac:dyDescent="0.3">
      <c r="A262" s="7">
        <v>2730</v>
      </c>
      <c r="B262" s="38"/>
      <c r="C262" s="38"/>
      <c r="D262" s="5"/>
      <c r="E262" s="5"/>
      <c r="F262" s="5"/>
      <c r="G262" s="5"/>
      <c r="H262" s="5">
        <f t="shared" si="133"/>
        <v>0</v>
      </c>
      <c r="I262" s="5">
        <f t="shared" si="134"/>
        <v>0</v>
      </c>
    </row>
    <row r="263" spans="1:9" hidden="1" x14ac:dyDescent="0.3">
      <c r="A263" s="7">
        <v>2800</v>
      </c>
      <c r="B263" s="38"/>
      <c r="C263" s="38"/>
      <c r="D263" s="5"/>
      <c r="E263" s="5"/>
      <c r="F263" s="5"/>
      <c r="G263" s="5"/>
      <c r="H263" s="5">
        <f t="shared" si="133"/>
        <v>0</v>
      </c>
      <c r="I263" s="5">
        <f t="shared" si="134"/>
        <v>0</v>
      </c>
    </row>
    <row r="264" spans="1:9" ht="18.75" customHeight="1" x14ac:dyDescent="0.3">
      <c r="A264" s="6" t="s">
        <v>9</v>
      </c>
      <c r="B264" s="38"/>
      <c r="C264" s="38"/>
      <c r="D264" s="5">
        <f>SUM(D265:D269)</f>
        <v>0</v>
      </c>
      <c r="E264" s="5">
        <f t="shared" ref="E264" si="135">SUM(E265:E269)</f>
        <v>0</v>
      </c>
      <c r="F264" s="5">
        <f t="shared" ref="F264" si="136">SUM(F265:F269)</f>
        <v>1494.587</v>
      </c>
      <c r="G264" s="5">
        <f t="shared" ref="G264" si="137">SUM(G265:G269)</f>
        <v>1494.587</v>
      </c>
      <c r="H264" s="5">
        <f t="shared" si="133"/>
        <v>1494.587</v>
      </c>
      <c r="I264" s="5">
        <f t="shared" si="134"/>
        <v>1494.587</v>
      </c>
    </row>
    <row r="265" spans="1:9" x14ac:dyDescent="0.3">
      <c r="A265" s="7">
        <v>3110</v>
      </c>
      <c r="B265" s="38"/>
      <c r="C265" s="38"/>
      <c r="D265" s="5">
        <v>0</v>
      </c>
      <c r="E265" s="5">
        <v>0</v>
      </c>
      <c r="F265" s="5">
        <v>186.26</v>
      </c>
      <c r="G265" s="5">
        <v>186.26</v>
      </c>
      <c r="H265" s="5">
        <f t="shared" si="133"/>
        <v>186.26</v>
      </c>
      <c r="I265" s="5">
        <f t="shared" si="134"/>
        <v>186.26</v>
      </c>
    </row>
    <row r="266" spans="1:9" hidden="1" x14ac:dyDescent="0.3">
      <c r="A266" s="7">
        <v>3122</v>
      </c>
      <c r="B266" s="38"/>
      <c r="C266" s="38"/>
      <c r="D266" s="5">
        <v>0</v>
      </c>
      <c r="E266" s="5">
        <v>0</v>
      </c>
      <c r="F266" s="5">
        <v>0</v>
      </c>
      <c r="G266" s="5">
        <v>0</v>
      </c>
      <c r="H266" s="5">
        <f t="shared" si="133"/>
        <v>0</v>
      </c>
      <c r="I266" s="5">
        <f t="shared" si="134"/>
        <v>0</v>
      </c>
    </row>
    <row r="267" spans="1:9" x14ac:dyDescent="0.3">
      <c r="A267" s="7">
        <v>3132</v>
      </c>
      <c r="B267" s="38"/>
      <c r="C267" s="38"/>
      <c r="D267" s="5">
        <v>0</v>
      </c>
      <c r="E267" s="5">
        <v>0</v>
      </c>
      <c r="F267" s="5">
        <v>1308.327</v>
      </c>
      <c r="G267" s="5">
        <v>1308.327</v>
      </c>
      <c r="H267" s="5">
        <f t="shared" si="133"/>
        <v>1308.327</v>
      </c>
      <c r="I267" s="5">
        <f t="shared" si="134"/>
        <v>1308.327</v>
      </c>
    </row>
    <row r="268" spans="1:9" hidden="1" x14ac:dyDescent="0.3">
      <c r="A268" s="7">
        <v>3142</v>
      </c>
      <c r="B268" s="38"/>
      <c r="C268" s="38"/>
      <c r="D268" s="5">
        <v>0</v>
      </c>
      <c r="E268" s="5">
        <v>0</v>
      </c>
      <c r="F268" s="5">
        <v>0</v>
      </c>
      <c r="G268" s="5">
        <v>0</v>
      </c>
      <c r="H268" s="5">
        <f t="shared" ref="H268" si="138">D268+F268</f>
        <v>0</v>
      </c>
      <c r="I268" s="5">
        <f t="shared" ref="I268" si="139">E268+G268</f>
        <v>0</v>
      </c>
    </row>
    <row r="269" spans="1:9" hidden="1" x14ac:dyDescent="0.3">
      <c r="A269" s="7"/>
      <c r="B269" s="38"/>
      <c r="C269" s="38"/>
      <c r="D269" s="8"/>
      <c r="E269" s="8"/>
      <c r="F269" s="8"/>
      <c r="G269" s="8"/>
      <c r="H269" s="5">
        <f t="shared" si="133"/>
        <v>0</v>
      </c>
      <c r="I269" s="5">
        <f t="shared" si="134"/>
        <v>0</v>
      </c>
    </row>
    <row r="270" spans="1:9" ht="93.75" hidden="1" x14ac:dyDescent="0.3">
      <c r="A270" s="15" t="s">
        <v>32</v>
      </c>
      <c r="B270" s="15" t="s">
        <v>33</v>
      </c>
      <c r="C270" s="16" t="s">
        <v>34</v>
      </c>
      <c r="D270" s="13">
        <f>D271+D290</f>
        <v>0</v>
      </c>
      <c r="E270" s="13">
        <f t="shared" ref="E270" si="140">E271+E290</f>
        <v>0</v>
      </c>
      <c r="F270" s="13">
        <f t="shared" ref="F270" si="141">F271+F290</f>
        <v>0</v>
      </c>
      <c r="G270" s="13">
        <f t="shared" ref="G270" si="142">G271+G290</f>
        <v>0</v>
      </c>
      <c r="H270" s="13">
        <f>D270+F270</f>
        <v>0</v>
      </c>
      <c r="I270" s="13">
        <f>E270+G270</f>
        <v>0</v>
      </c>
    </row>
    <row r="271" spans="1:9" hidden="1" x14ac:dyDescent="0.3">
      <c r="A271" s="6" t="s">
        <v>8</v>
      </c>
      <c r="B271" s="38"/>
      <c r="C271" s="38"/>
      <c r="D271" s="5">
        <f>SUM(D272:D289)</f>
        <v>0</v>
      </c>
      <c r="E271" s="5">
        <f t="shared" ref="E271" si="143">SUM(E272:E289)</f>
        <v>0</v>
      </c>
      <c r="F271" s="5">
        <f t="shared" ref="F271" si="144">SUM(F272:F289)</f>
        <v>0</v>
      </c>
      <c r="G271" s="5">
        <f t="shared" ref="G271" si="145">SUM(G272:G289)</f>
        <v>0</v>
      </c>
      <c r="H271" s="5">
        <f t="shared" ref="H271:H295" si="146">D271+F271</f>
        <v>0</v>
      </c>
      <c r="I271" s="5">
        <f t="shared" ref="I271:I295" si="147">E271+G271</f>
        <v>0</v>
      </c>
    </row>
    <row r="272" spans="1:9" hidden="1" x14ac:dyDescent="0.3">
      <c r="A272" s="7">
        <v>2111</v>
      </c>
      <c r="B272" s="38"/>
      <c r="C272" s="38"/>
      <c r="D272" s="5"/>
      <c r="E272" s="5"/>
      <c r="F272" s="5"/>
      <c r="G272" s="5"/>
      <c r="H272" s="5">
        <f t="shared" si="146"/>
        <v>0</v>
      </c>
      <c r="I272" s="5">
        <f t="shared" si="147"/>
        <v>0</v>
      </c>
    </row>
    <row r="273" spans="1:9" hidden="1" x14ac:dyDescent="0.3">
      <c r="A273" s="7">
        <v>2120</v>
      </c>
      <c r="B273" s="38"/>
      <c r="C273" s="38"/>
      <c r="D273" s="5"/>
      <c r="E273" s="5"/>
      <c r="F273" s="5"/>
      <c r="G273" s="5"/>
      <c r="H273" s="5">
        <f t="shared" si="146"/>
        <v>0</v>
      </c>
      <c r="I273" s="5">
        <f t="shared" si="147"/>
        <v>0</v>
      </c>
    </row>
    <row r="274" spans="1:9" hidden="1" x14ac:dyDescent="0.3">
      <c r="A274" s="7">
        <v>2210</v>
      </c>
      <c r="B274" s="38"/>
      <c r="C274" s="38"/>
      <c r="D274" s="5"/>
      <c r="E274" s="5"/>
      <c r="F274" s="5"/>
      <c r="G274" s="5"/>
      <c r="H274" s="5">
        <f t="shared" si="146"/>
        <v>0</v>
      </c>
      <c r="I274" s="5">
        <f t="shared" si="147"/>
        <v>0</v>
      </c>
    </row>
    <row r="275" spans="1:9" hidden="1" x14ac:dyDescent="0.3">
      <c r="A275" s="7">
        <v>2220</v>
      </c>
      <c r="B275" s="38"/>
      <c r="C275" s="38"/>
      <c r="D275" s="5"/>
      <c r="E275" s="5"/>
      <c r="F275" s="5"/>
      <c r="G275" s="5"/>
      <c r="H275" s="5">
        <f t="shared" si="146"/>
        <v>0</v>
      </c>
      <c r="I275" s="5">
        <f t="shared" si="147"/>
        <v>0</v>
      </c>
    </row>
    <row r="276" spans="1:9" hidden="1" x14ac:dyDescent="0.3">
      <c r="A276" s="7">
        <v>2230</v>
      </c>
      <c r="B276" s="38"/>
      <c r="C276" s="38"/>
      <c r="D276" s="5"/>
      <c r="E276" s="5"/>
      <c r="F276" s="5"/>
      <c r="G276" s="5"/>
      <c r="H276" s="5">
        <f t="shared" si="146"/>
        <v>0</v>
      </c>
      <c r="I276" s="5">
        <f t="shared" si="147"/>
        <v>0</v>
      </c>
    </row>
    <row r="277" spans="1:9" hidden="1" x14ac:dyDescent="0.3">
      <c r="A277" s="7">
        <v>2240</v>
      </c>
      <c r="B277" s="38"/>
      <c r="C277" s="38"/>
      <c r="D277" s="5"/>
      <c r="E277" s="5"/>
      <c r="F277" s="5"/>
      <c r="G277" s="5"/>
      <c r="H277" s="5">
        <f t="shared" si="146"/>
        <v>0</v>
      </c>
      <c r="I277" s="5">
        <f t="shared" si="147"/>
        <v>0</v>
      </c>
    </row>
    <row r="278" spans="1:9" hidden="1" x14ac:dyDescent="0.3">
      <c r="A278" s="7">
        <v>2250</v>
      </c>
      <c r="B278" s="38"/>
      <c r="C278" s="38"/>
      <c r="D278" s="5"/>
      <c r="E278" s="5"/>
      <c r="F278" s="5"/>
      <c r="G278" s="5"/>
      <c r="H278" s="5">
        <f t="shared" si="146"/>
        <v>0</v>
      </c>
      <c r="I278" s="5">
        <f t="shared" si="147"/>
        <v>0</v>
      </c>
    </row>
    <row r="279" spans="1:9" hidden="1" x14ac:dyDescent="0.3">
      <c r="A279" s="7">
        <v>2271</v>
      </c>
      <c r="B279" s="38"/>
      <c r="C279" s="38"/>
      <c r="D279" s="5"/>
      <c r="E279" s="5"/>
      <c r="F279" s="5"/>
      <c r="G279" s="5"/>
      <c r="H279" s="5">
        <f t="shared" si="146"/>
        <v>0</v>
      </c>
      <c r="I279" s="5">
        <f t="shared" si="147"/>
        <v>0</v>
      </c>
    </row>
    <row r="280" spans="1:9" hidden="1" x14ac:dyDescent="0.3">
      <c r="A280" s="7">
        <v>2272</v>
      </c>
      <c r="B280" s="38"/>
      <c r="C280" s="38"/>
      <c r="D280" s="5"/>
      <c r="E280" s="5"/>
      <c r="F280" s="5"/>
      <c r="G280" s="5"/>
      <c r="H280" s="5">
        <f t="shared" si="146"/>
        <v>0</v>
      </c>
      <c r="I280" s="5">
        <f t="shared" si="147"/>
        <v>0</v>
      </c>
    </row>
    <row r="281" spans="1:9" hidden="1" x14ac:dyDescent="0.3">
      <c r="A281" s="7">
        <v>2273</v>
      </c>
      <c r="B281" s="38"/>
      <c r="C281" s="38"/>
      <c r="D281" s="5"/>
      <c r="E281" s="5"/>
      <c r="F281" s="5"/>
      <c r="G281" s="5"/>
      <c r="H281" s="5">
        <f t="shared" si="146"/>
        <v>0</v>
      </c>
      <c r="I281" s="5">
        <f t="shared" si="147"/>
        <v>0</v>
      </c>
    </row>
    <row r="282" spans="1:9" hidden="1" x14ac:dyDescent="0.3">
      <c r="A282" s="7">
        <v>2274</v>
      </c>
      <c r="B282" s="38"/>
      <c r="C282" s="38"/>
      <c r="D282" s="5"/>
      <c r="E282" s="5"/>
      <c r="F282" s="5"/>
      <c r="G282" s="5"/>
      <c r="H282" s="5">
        <f t="shared" si="146"/>
        <v>0</v>
      </c>
      <c r="I282" s="5">
        <f t="shared" si="147"/>
        <v>0</v>
      </c>
    </row>
    <row r="283" spans="1:9" hidden="1" x14ac:dyDescent="0.3">
      <c r="A283" s="7">
        <v>2275</v>
      </c>
      <c r="B283" s="38"/>
      <c r="C283" s="38"/>
      <c r="D283" s="5"/>
      <c r="E283" s="5"/>
      <c r="F283" s="5"/>
      <c r="G283" s="5"/>
      <c r="H283" s="5">
        <f t="shared" si="146"/>
        <v>0</v>
      </c>
      <c r="I283" s="5">
        <f t="shared" si="147"/>
        <v>0</v>
      </c>
    </row>
    <row r="284" spans="1:9" hidden="1" x14ac:dyDescent="0.3">
      <c r="A284" s="7">
        <v>2276</v>
      </c>
      <c r="B284" s="38"/>
      <c r="C284" s="38"/>
      <c r="D284" s="5"/>
      <c r="E284" s="5"/>
      <c r="F284" s="5"/>
      <c r="G284" s="5"/>
      <c r="H284" s="5">
        <f t="shared" si="146"/>
        <v>0</v>
      </c>
      <c r="I284" s="5">
        <f t="shared" si="147"/>
        <v>0</v>
      </c>
    </row>
    <row r="285" spans="1:9" hidden="1" x14ac:dyDescent="0.3">
      <c r="A285" s="7">
        <v>2282</v>
      </c>
      <c r="B285" s="38"/>
      <c r="C285" s="38"/>
      <c r="D285" s="5"/>
      <c r="E285" s="5"/>
      <c r="F285" s="5"/>
      <c r="G285" s="5"/>
      <c r="H285" s="5">
        <f t="shared" si="146"/>
        <v>0</v>
      </c>
      <c r="I285" s="5">
        <f t="shared" si="147"/>
        <v>0</v>
      </c>
    </row>
    <row r="286" spans="1:9" hidden="1" x14ac:dyDescent="0.3">
      <c r="A286" s="7">
        <v>2610</v>
      </c>
      <c r="B286" s="38"/>
      <c r="C286" s="38"/>
      <c r="D286" s="5"/>
      <c r="E286" s="5"/>
      <c r="F286" s="5"/>
      <c r="G286" s="5"/>
      <c r="H286" s="5">
        <f t="shared" si="146"/>
        <v>0</v>
      </c>
      <c r="I286" s="5">
        <f t="shared" si="147"/>
        <v>0</v>
      </c>
    </row>
    <row r="287" spans="1:9" hidden="1" x14ac:dyDescent="0.3">
      <c r="A287" s="7">
        <v>2720</v>
      </c>
      <c r="B287" s="38"/>
      <c r="C287" s="38"/>
      <c r="D287" s="5"/>
      <c r="E287" s="5"/>
      <c r="F287" s="5"/>
      <c r="G287" s="5"/>
      <c r="H287" s="5">
        <f t="shared" si="146"/>
        <v>0</v>
      </c>
      <c r="I287" s="5">
        <f t="shared" si="147"/>
        <v>0</v>
      </c>
    </row>
    <row r="288" spans="1:9" hidden="1" x14ac:dyDescent="0.3">
      <c r="A288" s="7">
        <v>2730</v>
      </c>
      <c r="B288" s="38"/>
      <c r="C288" s="38"/>
      <c r="D288" s="5"/>
      <c r="E288" s="5"/>
      <c r="F288" s="5"/>
      <c r="G288" s="5"/>
      <c r="H288" s="5">
        <f t="shared" si="146"/>
        <v>0</v>
      </c>
      <c r="I288" s="5">
        <f t="shared" si="147"/>
        <v>0</v>
      </c>
    </row>
    <row r="289" spans="1:9" hidden="1" x14ac:dyDescent="0.3">
      <c r="A289" s="7">
        <v>2800</v>
      </c>
      <c r="B289" s="38"/>
      <c r="C289" s="38"/>
      <c r="D289" s="5"/>
      <c r="E289" s="5"/>
      <c r="F289" s="5"/>
      <c r="G289" s="5"/>
      <c r="H289" s="5">
        <f t="shared" si="146"/>
        <v>0</v>
      </c>
      <c r="I289" s="5">
        <f t="shared" si="147"/>
        <v>0</v>
      </c>
    </row>
    <row r="290" spans="1:9" ht="18.75" hidden="1" customHeight="1" x14ac:dyDescent="0.3">
      <c r="A290" s="6" t="s">
        <v>9</v>
      </c>
      <c r="B290" s="38"/>
      <c r="C290" s="38"/>
      <c r="D290" s="5">
        <f>SUM(D291:D295)</f>
        <v>0</v>
      </c>
      <c r="E290" s="5">
        <f t="shared" ref="E290" si="148">SUM(E291:E295)</f>
        <v>0</v>
      </c>
      <c r="F290" s="5">
        <f t="shared" ref="F290" si="149">SUM(F291:F295)</f>
        <v>0</v>
      </c>
      <c r="G290" s="5">
        <f t="shared" ref="G290" si="150">SUM(G291:G295)</f>
        <v>0</v>
      </c>
      <c r="H290" s="5">
        <f t="shared" si="146"/>
        <v>0</v>
      </c>
      <c r="I290" s="5">
        <f t="shared" si="147"/>
        <v>0</v>
      </c>
    </row>
    <row r="291" spans="1:9" hidden="1" x14ac:dyDescent="0.3">
      <c r="A291" s="7">
        <v>3110</v>
      </c>
      <c r="B291" s="38"/>
      <c r="C291" s="38"/>
      <c r="D291" s="8"/>
      <c r="E291" s="8"/>
      <c r="F291" s="8"/>
      <c r="G291" s="8"/>
      <c r="H291" s="5">
        <f t="shared" si="146"/>
        <v>0</v>
      </c>
      <c r="I291" s="5">
        <f t="shared" si="147"/>
        <v>0</v>
      </c>
    </row>
    <row r="292" spans="1:9" hidden="1" x14ac:dyDescent="0.3">
      <c r="A292" s="7">
        <v>3122</v>
      </c>
      <c r="B292" s="38"/>
      <c r="C292" s="38"/>
      <c r="D292" s="8"/>
      <c r="E292" s="8"/>
      <c r="F292" s="8"/>
      <c r="G292" s="8"/>
      <c r="H292" s="5">
        <f t="shared" si="146"/>
        <v>0</v>
      </c>
      <c r="I292" s="5">
        <f t="shared" si="147"/>
        <v>0</v>
      </c>
    </row>
    <row r="293" spans="1:9" hidden="1" x14ac:dyDescent="0.3">
      <c r="A293" s="7">
        <v>3132</v>
      </c>
      <c r="B293" s="38"/>
      <c r="C293" s="38"/>
      <c r="D293" s="8"/>
      <c r="E293" s="8"/>
      <c r="F293" s="8"/>
      <c r="G293" s="8"/>
      <c r="H293" s="5">
        <f t="shared" si="146"/>
        <v>0</v>
      </c>
      <c r="I293" s="5">
        <f t="shared" si="147"/>
        <v>0</v>
      </c>
    </row>
    <row r="294" spans="1:9" hidden="1" x14ac:dyDescent="0.3">
      <c r="A294" s="7">
        <v>3142</v>
      </c>
      <c r="B294" s="38"/>
      <c r="C294" s="38"/>
      <c r="D294" s="8"/>
      <c r="E294" s="8"/>
      <c r="F294" s="8"/>
      <c r="G294" s="8"/>
      <c r="H294" s="5"/>
      <c r="I294" s="5"/>
    </row>
    <row r="295" spans="1:9" hidden="1" x14ac:dyDescent="0.3">
      <c r="A295" s="7"/>
      <c r="B295" s="38"/>
      <c r="C295" s="38"/>
      <c r="D295" s="8"/>
      <c r="E295" s="8"/>
      <c r="F295" s="8"/>
      <c r="G295" s="8"/>
      <c r="H295" s="5">
        <f t="shared" si="146"/>
        <v>0</v>
      </c>
      <c r="I295" s="5">
        <f t="shared" si="147"/>
        <v>0</v>
      </c>
    </row>
    <row r="296" spans="1:9" ht="37.5" hidden="1" x14ac:dyDescent="0.3">
      <c r="A296" s="15" t="s">
        <v>36</v>
      </c>
      <c r="B296" s="15" t="s">
        <v>23</v>
      </c>
      <c r="C296" s="16" t="s">
        <v>35</v>
      </c>
      <c r="D296" s="13">
        <f>D297+D316</f>
        <v>0</v>
      </c>
      <c r="E296" s="13">
        <f t="shared" ref="E296" si="151">E297+E316</f>
        <v>0</v>
      </c>
      <c r="F296" s="13">
        <f t="shared" ref="F296" si="152">F297+F316</f>
        <v>0</v>
      </c>
      <c r="G296" s="13">
        <f t="shared" ref="G296" si="153">G297+G316</f>
        <v>0</v>
      </c>
      <c r="H296" s="13">
        <f>D296+F296</f>
        <v>0</v>
      </c>
      <c r="I296" s="13">
        <f>E296+G296</f>
        <v>0</v>
      </c>
    </row>
    <row r="297" spans="1:9" hidden="1" x14ac:dyDescent="0.3">
      <c r="A297" s="6" t="s">
        <v>8</v>
      </c>
      <c r="B297" s="38"/>
      <c r="C297" s="38"/>
      <c r="D297" s="5">
        <f>SUM(D298:D315)</f>
        <v>0</v>
      </c>
      <c r="E297" s="5">
        <f t="shared" ref="E297" si="154">SUM(E298:E315)</f>
        <v>0</v>
      </c>
      <c r="F297" s="5">
        <f t="shared" ref="F297" si="155">SUM(F298:F315)</f>
        <v>0</v>
      </c>
      <c r="G297" s="5">
        <f t="shared" ref="G297" si="156">SUM(G298:G315)</f>
        <v>0</v>
      </c>
      <c r="H297" s="5">
        <f t="shared" ref="H297:H321" si="157">D297+F297</f>
        <v>0</v>
      </c>
      <c r="I297" s="5">
        <f t="shared" ref="I297:I321" si="158">E297+G297</f>
        <v>0</v>
      </c>
    </row>
    <row r="298" spans="1:9" hidden="1" x14ac:dyDescent="0.3">
      <c r="A298" s="7">
        <v>2111</v>
      </c>
      <c r="B298" s="38"/>
      <c r="C298" s="38"/>
      <c r="D298" s="5"/>
      <c r="E298" s="5"/>
      <c r="F298" s="5"/>
      <c r="G298" s="5"/>
      <c r="H298" s="5">
        <f t="shared" si="157"/>
        <v>0</v>
      </c>
      <c r="I298" s="5">
        <f t="shared" si="158"/>
        <v>0</v>
      </c>
    </row>
    <row r="299" spans="1:9" hidden="1" x14ac:dyDescent="0.3">
      <c r="A299" s="7">
        <v>2120</v>
      </c>
      <c r="B299" s="38"/>
      <c r="C299" s="38"/>
      <c r="D299" s="5"/>
      <c r="E299" s="5"/>
      <c r="F299" s="5"/>
      <c r="G299" s="5"/>
      <c r="H299" s="5">
        <f t="shared" si="157"/>
        <v>0</v>
      </c>
      <c r="I299" s="5">
        <f t="shared" si="158"/>
        <v>0</v>
      </c>
    </row>
    <row r="300" spans="1:9" hidden="1" x14ac:dyDescent="0.3">
      <c r="A300" s="7">
        <v>2210</v>
      </c>
      <c r="B300" s="38"/>
      <c r="C300" s="38"/>
      <c r="D300" s="5"/>
      <c r="E300" s="5"/>
      <c r="F300" s="5"/>
      <c r="G300" s="5"/>
      <c r="H300" s="5">
        <f t="shared" si="157"/>
        <v>0</v>
      </c>
      <c r="I300" s="5">
        <f t="shared" si="158"/>
        <v>0</v>
      </c>
    </row>
    <row r="301" spans="1:9" hidden="1" x14ac:dyDescent="0.3">
      <c r="A301" s="7">
        <v>2220</v>
      </c>
      <c r="B301" s="38"/>
      <c r="C301" s="38"/>
      <c r="D301" s="5"/>
      <c r="E301" s="5"/>
      <c r="F301" s="5"/>
      <c r="G301" s="5"/>
      <c r="H301" s="5">
        <f t="shared" si="157"/>
        <v>0</v>
      </c>
      <c r="I301" s="5">
        <f t="shared" si="158"/>
        <v>0</v>
      </c>
    </row>
    <row r="302" spans="1:9" hidden="1" x14ac:dyDescent="0.3">
      <c r="A302" s="7">
        <v>2230</v>
      </c>
      <c r="B302" s="38"/>
      <c r="C302" s="38"/>
      <c r="D302" s="5"/>
      <c r="E302" s="5"/>
      <c r="F302" s="5"/>
      <c r="G302" s="5"/>
      <c r="H302" s="5">
        <f t="shared" si="157"/>
        <v>0</v>
      </c>
      <c r="I302" s="5">
        <f t="shared" si="158"/>
        <v>0</v>
      </c>
    </row>
    <row r="303" spans="1:9" hidden="1" x14ac:dyDescent="0.3">
      <c r="A303" s="7">
        <v>2240</v>
      </c>
      <c r="B303" s="38"/>
      <c r="C303" s="38"/>
      <c r="D303" s="5"/>
      <c r="E303" s="5"/>
      <c r="F303" s="5"/>
      <c r="G303" s="5"/>
      <c r="H303" s="5">
        <f t="shared" si="157"/>
        <v>0</v>
      </c>
      <c r="I303" s="5">
        <f t="shared" si="158"/>
        <v>0</v>
      </c>
    </row>
    <row r="304" spans="1:9" hidden="1" x14ac:dyDescent="0.3">
      <c r="A304" s="7">
        <v>2250</v>
      </c>
      <c r="B304" s="38"/>
      <c r="C304" s="38"/>
      <c r="D304" s="5"/>
      <c r="E304" s="5"/>
      <c r="F304" s="5"/>
      <c r="G304" s="5"/>
      <c r="H304" s="5">
        <f t="shared" si="157"/>
        <v>0</v>
      </c>
      <c r="I304" s="5">
        <f t="shared" si="158"/>
        <v>0</v>
      </c>
    </row>
    <row r="305" spans="1:9" hidden="1" x14ac:dyDescent="0.3">
      <c r="A305" s="7">
        <v>2271</v>
      </c>
      <c r="B305" s="38"/>
      <c r="C305" s="38"/>
      <c r="D305" s="5"/>
      <c r="E305" s="5"/>
      <c r="F305" s="5"/>
      <c r="G305" s="5"/>
      <c r="H305" s="5">
        <f t="shared" si="157"/>
        <v>0</v>
      </c>
      <c r="I305" s="5">
        <f t="shared" si="158"/>
        <v>0</v>
      </c>
    </row>
    <row r="306" spans="1:9" hidden="1" x14ac:dyDescent="0.3">
      <c r="A306" s="7">
        <v>2272</v>
      </c>
      <c r="B306" s="38"/>
      <c r="C306" s="38"/>
      <c r="D306" s="5"/>
      <c r="E306" s="5"/>
      <c r="F306" s="5"/>
      <c r="G306" s="5"/>
      <c r="H306" s="5">
        <f t="shared" si="157"/>
        <v>0</v>
      </c>
      <c r="I306" s="5">
        <f t="shared" si="158"/>
        <v>0</v>
      </c>
    </row>
    <row r="307" spans="1:9" hidden="1" x14ac:dyDescent="0.3">
      <c r="A307" s="7">
        <v>2273</v>
      </c>
      <c r="B307" s="38"/>
      <c r="C307" s="38"/>
      <c r="D307" s="5"/>
      <c r="E307" s="5"/>
      <c r="F307" s="5"/>
      <c r="G307" s="5"/>
      <c r="H307" s="5">
        <f t="shared" si="157"/>
        <v>0</v>
      </c>
      <c r="I307" s="5">
        <f t="shared" si="158"/>
        <v>0</v>
      </c>
    </row>
    <row r="308" spans="1:9" hidden="1" x14ac:dyDescent="0.3">
      <c r="A308" s="7">
        <v>2274</v>
      </c>
      <c r="B308" s="38"/>
      <c r="C308" s="38"/>
      <c r="D308" s="5"/>
      <c r="E308" s="5"/>
      <c r="F308" s="5"/>
      <c r="G308" s="5"/>
      <c r="H308" s="5">
        <f t="shared" si="157"/>
        <v>0</v>
      </c>
      <c r="I308" s="5">
        <f t="shared" si="158"/>
        <v>0</v>
      </c>
    </row>
    <row r="309" spans="1:9" hidden="1" x14ac:dyDescent="0.3">
      <c r="A309" s="7">
        <v>2275</v>
      </c>
      <c r="B309" s="38"/>
      <c r="C309" s="38"/>
      <c r="D309" s="5"/>
      <c r="E309" s="5"/>
      <c r="F309" s="5"/>
      <c r="G309" s="5"/>
      <c r="H309" s="5">
        <f t="shared" si="157"/>
        <v>0</v>
      </c>
      <c r="I309" s="5">
        <f t="shared" si="158"/>
        <v>0</v>
      </c>
    </row>
    <row r="310" spans="1:9" hidden="1" x14ac:dyDescent="0.3">
      <c r="A310" s="7">
        <v>2276</v>
      </c>
      <c r="B310" s="38"/>
      <c r="C310" s="38"/>
      <c r="D310" s="5"/>
      <c r="E310" s="5"/>
      <c r="F310" s="5"/>
      <c r="G310" s="5"/>
      <c r="H310" s="5">
        <f t="shared" si="157"/>
        <v>0</v>
      </c>
      <c r="I310" s="5">
        <f t="shared" si="158"/>
        <v>0</v>
      </c>
    </row>
    <row r="311" spans="1:9" hidden="1" x14ac:dyDescent="0.3">
      <c r="A311" s="7">
        <v>2282</v>
      </c>
      <c r="B311" s="38"/>
      <c r="C311" s="38"/>
      <c r="D311" s="5"/>
      <c r="E311" s="5"/>
      <c r="F311" s="5"/>
      <c r="G311" s="5"/>
      <c r="H311" s="5">
        <f t="shared" si="157"/>
        <v>0</v>
      </c>
      <c r="I311" s="5">
        <f t="shared" si="158"/>
        <v>0</v>
      </c>
    </row>
    <row r="312" spans="1:9" hidden="1" x14ac:dyDescent="0.3">
      <c r="A312" s="7">
        <v>2610</v>
      </c>
      <c r="B312" s="38"/>
      <c r="C312" s="38"/>
      <c r="D312" s="5"/>
      <c r="E312" s="5"/>
      <c r="F312" s="5"/>
      <c r="G312" s="5"/>
      <c r="H312" s="5">
        <f t="shared" si="157"/>
        <v>0</v>
      </c>
      <c r="I312" s="5">
        <f t="shared" si="158"/>
        <v>0</v>
      </c>
    </row>
    <row r="313" spans="1:9" hidden="1" x14ac:dyDescent="0.3">
      <c r="A313" s="7">
        <v>2720</v>
      </c>
      <c r="B313" s="38"/>
      <c r="C313" s="38"/>
      <c r="D313" s="5"/>
      <c r="E313" s="5"/>
      <c r="F313" s="5"/>
      <c r="G313" s="5"/>
      <c r="H313" s="5">
        <f t="shared" si="157"/>
        <v>0</v>
      </c>
      <c r="I313" s="5">
        <f t="shared" si="158"/>
        <v>0</v>
      </c>
    </row>
    <row r="314" spans="1:9" hidden="1" x14ac:dyDescent="0.3">
      <c r="A314" s="7">
        <v>2730</v>
      </c>
      <c r="B314" s="38"/>
      <c r="C314" s="38"/>
      <c r="D314" s="5"/>
      <c r="E314" s="5"/>
      <c r="F314" s="5"/>
      <c r="G314" s="5"/>
      <c r="H314" s="5">
        <f t="shared" si="157"/>
        <v>0</v>
      </c>
      <c r="I314" s="5">
        <f t="shared" si="158"/>
        <v>0</v>
      </c>
    </row>
    <row r="315" spans="1:9" hidden="1" x14ac:dyDescent="0.3">
      <c r="A315" s="7">
        <v>2800</v>
      </c>
      <c r="B315" s="38"/>
      <c r="C315" s="38"/>
      <c r="D315" s="5"/>
      <c r="E315" s="5"/>
      <c r="F315" s="5"/>
      <c r="G315" s="5"/>
      <c r="H315" s="5">
        <f t="shared" si="157"/>
        <v>0</v>
      </c>
      <c r="I315" s="5">
        <f t="shared" si="158"/>
        <v>0</v>
      </c>
    </row>
    <row r="316" spans="1:9" hidden="1" x14ac:dyDescent="0.3">
      <c r="A316" s="6" t="s">
        <v>9</v>
      </c>
      <c r="B316" s="38"/>
      <c r="C316" s="38"/>
      <c r="D316" s="5">
        <f>SUM(D317:D321)</f>
        <v>0</v>
      </c>
      <c r="E316" s="5">
        <f t="shared" ref="E316" si="159">SUM(E317:E321)</f>
        <v>0</v>
      </c>
      <c r="F316" s="5">
        <f t="shared" ref="F316" si="160">SUM(F317:F321)</f>
        <v>0</v>
      </c>
      <c r="G316" s="5">
        <f t="shared" ref="G316" si="161">SUM(G317:G321)</f>
        <v>0</v>
      </c>
      <c r="H316" s="5">
        <f t="shared" si="157"/>
        <v>0</v>
      </c>
      <c r="I316" s="5">
        <f t="shared" si="158"/>
        <v>0</v>
      </c>
    </row>
    <row r="317" spans="1:9" hidden="1" x14ac:dyDescent="0.3">
      <c r="A317" s="7">
        <v>3110</v>
      </c>
      <c r="B317" s="38"/>
      <c r="C317" s="38"/>
      <c r="D317" s="8"/>
      <c r="E317" s="8"/>
      <c r="F317" s="8"/>
      <c r="G317" s="8"/>
      <c r="H317" s="5">
        <f t="shared" si="157"/>
        <v>0</v>
      </c>
      <c r="I317" s="5">
        <f t="shared" si="158"/>
        <v>0</v>
      </c>
    </row>
    <row r="318" spans="1:9" hidden="1" x14ac:dyDescent="0.3">
      <c r="A318" s="7">
        <v>3122</v>
      </c>
      <c r="B318" s="38"/>
      <c r="C318" s="38"/>
      <c r="D318" s="8"/>
      <c r="E318" s="8"/>
      <c r="F318" s="8"/>
      <c r="G318" s="8"/>
      <c r="H318" s="5">
        <f t="shared" si="157"/>
        <v>0</v>
      </c>
      <c r="I318" s="5">
        <f t="shared" si="158"/>
        <v>0</v>
      </c>
    </row>
    <row r="319" spans="1:9" hidden="1" x14ac:dyDescent="0.3">
      <c r="A319" s="7">
        <v>3132</v>
      </c>
      <c r="B319" s="38"/>
      <c r="C319" s="38"/>
      <c r="D319" s="8"/>
      <c r="E319" s="8"/>
      <c r="F319" s="8"/>
      <c r="G319" s="8"/>
      <c r="H319" s="5">
        <f t="shared" si="157"/>
        <v>0</v>
      </c>
      <c r="I319" s="5">
        <f t="shared" si="158"/>
        <v>0</v>
      </c>
    </row>
    <row r="320" spans="1:9" hidden="1" x14ac:dyDescent="0.3">
      <c r="A320" s="7">
        <v>3142</v>
      </c>
      <c r="B320" s="38"/>
      <c r="C320" s="38"/>
      <c r="D320" s="8"/>
      <c r="E320" s="8"/>
      <c r="F320" s="8"/>
      <c r="G320" s="8"/>
      <c r="H320" s="5"/>
      <c r="I320" s="5"/>
    </row>
    <row r="321" spans="1:9" hidden="1" x14ac:dyDescent="0.3">
      <c r="A321" s="7"/>
      <c r="B321" s="38"/>
      <c r="C321" s="38"/>
      <c r="D321" s="8"/>
      <c r="E321" s="8"/>
      <c r="F321" s="8"/>
      <c r="G321" s="8"/>
      <c r="H321" s="5">
        <f t="shared" si="157"/>
        <v>0</v>
      </c>
      <c r="I321" s="5">
        <f t="shared" si="158"/>
        <v>0</v>
      </c>
    </row>
    <row r="322" spans="1:9" hidden="1" x14ac:dyDescent="0.3">
      <c r="A322" s="15" t="s">
        <v>37</v>
      </c>
      <c r="B322" s="15" t="s">
        <v>38</v>
      </c>
      <c r="C322" s="16" t="s">
        <v>39</v>
      </c>
      <c r="D322" s="13">
        <f>D323+D342</f>
        <v>0</v>
      </c>
      <c r="E322" s="13">
        <f t="shared" ref="E322" si="162">E323+E342</f>
        <v>0</v>
      </c>
      <c r="F322" s="13">
        <f t="shared" ref="F322" si="163">F323+F342</f>
        <v>0</v>
      </c>
      <c r="G322" s="13">
        <f t="shared" ref="G322" si="164">G323+G342</f>
        <v>0</v>
      </c>
      <c r="H322" s="13">
        <f>D322+F322</f>
        <v>0</v>
      </c>
      <c r="I322" s="13">
        <f>E322+G322</f>
        <v>0</v>
      </c>
    </row>
    <row r="323" spans="1:9" hidden="1" x14ac:dyDescent="0.3">
      <c r="A323" s="6" t="s">
        <v>8</v>
      </c>
      <c r="B323" s="38"/>
      <c r="C323" s="38"/>
      <c r="D323" s="5">
        <f>SUM(D324:D341)</f>
        <v>0</v>
      </c>
      <c r="E323" s="5">
        <f t="shared" ref="E323" si="165">SUM(E324:E341)</f>
        <v>0</v>
      </c>
      <c r="F323" s="5">
        <f t="shared" ref="F323" si="166">SUM(F324:F341)</f>
        <v>0</v>
      </c>
      <c r="G323" s="5">
        <f t="shared" ref="G323" si="167">SUM(G324:G341)</f>
        <v>0</v>
      </c>
      <c r="H323" s="5">
        <f t="shared" ref="H323:H347" si="168">D323+F323</f>
        <v>0</v>
      </c>
      <c r="I323" s="5">
        <f t="shared" ref="I323:I347" si="169">E323+G323</f>
        <v>0</v>
      </c>
    </row>
    <row r="324" spans="1:9" hidden="1" x14ac:dyDescent="0.3">
      <c r="A324" s="7">
        <v>2111</v>
      </c>
      <c r="B324" s="38"/>
      <c r="C324" s="38"/>
      <c r="D324" s="5"/>
      <c r="E324" s="5"/>
      <c r="F324" s="5"/>
      <c r="G324" s="5"/>
      <c r="H324" s="5">
        <f t="shared" si="168"/>
        <v>0</v>
      </c>
      <c r="I324" s="5">
        <f t="shared" si="169"/>
        <v>0</v>
      </c>
    </row>
    <row r="325" spans="1:9" hidden="1" x14ac:dyDescent="0.3">
      <c r="A325" s="7">
        <v>2120</v>
      </c>
      <c r="B325" s="38"/>
      <c r="C325" s="38"/>
      <c r="D325" s="5"/>
      <c r="E325" s="5"/>
      <c r="F325" s="5"/>
      <c r="G325" s="5"/>
      <c r="H325" s="5">
        <f t="shared" si="168"/>
        <v>0</v>
      </c>
      <c r="I325" s="5">
        <f t="shared" si="169"/>
        <v>0</v>
      </c>
    </row>
    <row r="326" spans="1:9" hidden="1" x14ac:dyDescent="0.3">
      <c r="A326" s="7">
        <v>2210</v>
      </c>
      <c r="B326" s="38"/>
      <c r="C326" s="38"/>
      <c r="D326" s="5"/>
      <c r="E326" s="5"/>
      <c r="F326" s="5"/>
      <c r="G326" s="5"/>
      <c r="H326" s="5">
        <f t="shared" si="168"/>
        <v>0</v>
      </c>
      <c r="I326" s="5">
        <f t="shared" si="169"/>
        <v>0</v>
      </c>
    </row>
    <row r="327" spans="1:9" hidden="1" x14ac:dyDescent="0.3">
      <c r="A327" s="7">
        <v>2220</v>
      </c>
      <c r="B327" s="38"/>
      <c r="C327" s="38"/>
      <c r="D327" s="5"/>
      <c r="E327" s="5"/>
      <c r="F327" s="5"/>
      <c r="G327" s="5"/>
      <c r="H327" s="5">
        <f t="shared" si="168"/>
        <v>0</v>
      </c>
      <c r="I327" s="5">
        <f t="shared" si="169"/>
        <v>0</v>
      </c>
    </row>
    <row r="328" spans="1:9" hidden="1" x14ac:dyDescent="0.3">
      <c r="A328" s="7">
        <v>2230</v>
      </c>
      <c r="B328" s="38"/>
      <c r="C328" s="38"/>
      <c r="D328" s="5"/>
      <c r="E328" s="5"/>
      <c r="F328" s="5"/>
      <c r="G328" s="5"/>
      <c r="H328" s="5">
        <f t="shared" si="168"/>
        <v>0</v>
      </c>
      <c r="I328" s="5">
        <f t="shared" si="169"/>
        <v>0</v>
      </c>
    </row>
    <row r="329" spans="1:9" hidden="1" x14ac:dyDescent="0.3">
      <c r="A329" s="7">
        <v>2240</v>
      </c>
      <c r="B329" s="38"/>
      <c r="C329" s="38"/>
      <c r="D329" s="5"/>
      <c r="E329" s="5"/>
      <c r="F329" s="5"/>
      <c r="G329" s="5"/>
      <c r="H329" s="5">
        <f t="shared" si="168"/>
        <v>0</v>
      </c>
      <c r="I329" s="5">
        <f t="shared" si="169"/>
        <v>0</v>
      </c>
    </row>
    <row r="330" spans="1:9" hidden="1" x14ac:dyDescent="0.3">
      <c r="A330" s="7">
        <v>2250</v>
      </c>
      <c r="B330" s="38"/>
      <c r="C330" s="38"/>
      <c r="D330" s="5"/>
      <c r="E330" s="5"/>
      <c r="F330" s="5"/>
      <c r="G330" s="5"/>
      <c r="H330" s="5">
        <f t="shared" si="168"/>
        <v>0</v>
      </c>
      <c r="I330" s="5">
        <f t="shared" si="169"/>
        <v>0</v>
      </c>
    </row>
    <row r="331" spans="1:9" hidden="1" x14ac:dyDescent="0.3">
      <c r="A331" s="7">
        <v>2271</v>
      </c>
      <c r="B331" s="38"/>
      <c r="C331" s="38"/>
      <c r="D331" s="5"/>
      <c r="E331" s="5"/>
      <c r="F331" s="5"/>
      <c r="G331" s="5"/>
      <c r="H331" s="5">
        <f t="shared" si="168"/>
        <v>0</v>
      </c>
      <c r="I331" s="5">
        <f t="shared" si="169"/>
        <v>0</v>
      </c>
    </row>
    <row r="332" spans="1:9" hidden="1" x14ac:dyDescent="0.3">
      <c r="A332" s="7">
        <v>2272</v>
      </c>
      <c r="B332" s="38"/>
      <c r="C332" s="38"/>
      <c r="D332" s="5"/>
      <c r="E332" s="5"/>
      <c r="F332" s="5"/>
      <c r="G332" s="5"/>
      <c r="H332" s="5">
        <f t="shared" si="168"/>
        <v>0</v>
      </c>
      <c r="I332" s="5">
        <f t="shared" si="169"/>
        <v>0</v>
      </c>
    </row>
    <row r="333" spans="1:9" hidden="1" x14ac:dyDescent="0.3">
      <c r="A333" s="7">
        <v>2273</v>
      </c>
      <c r="B333" s="38"/>
      <c r="C333" s="38"/>
      <c r="D333" s="5"/>
      <c r="E333" s="5"/>
      <c r="F333" s="5"/>
      <c r="G333" s="5"/>
      <c r="H333" s="5">
        <f t="shared" si="168"/>
        <v>0</v>
      </c>
      <c r="I333" s="5">
        <f t="shared" si="169"/>
        <v>0</v>
      </c>
    </row>
    <row r="334" spans="1:9" hidden="1" x14ac:dyDescent="0.3">
      <c r="A334" s="7">
        <v>2274</v>
      </c>
      <c r="B334" s="38"/>
      <c r="C334" s="38"/>
      <c r="D334" s="5"/>
      <c r="E334" s="5"/>
      <c r="F334" s="5"/>
      <c r="G334" s="5"/>
      <c r="H334" s="5">
        <f t="shared" si="168"/>
        <v>0</v>
      </c>
      <c r="I334" s="5">
        <f t="shared" si="169"/>
        <v>0</v>
      </c>
    </row>
    <row r="335" spans="1:9" hidden="1" x14ac:dyDescent="0.3">
      <c r="A335" s="7">
        <v>2275</v>
      </c>
      <c r="B335" s="38"/>
      <c r="C335" s="38"/>
      <c r="D335" s="5"/>
      <c r="E335" s="5"/>
      <c r="F335" s="5"/>
      <c r="G335" s="5"/>
      <c r="H335" s="5">
        <f t="shared" si="168"/>
        <v>0</v>
      </c>
      <c r="I335" s="5">
        <f t="shared" si="169"/>
        <v>0</v>
      </c>
    </row>
    <row r="336" spans="1:9" hidden="1" x14ac:dyDescent="0.3">
      <c r="A336" s="7">
        <v>2276</v>
      </c>
      <c r="B336" s="38"/>
      <c r="C336" s="38"/>
      <c r="D336" s="5"/>
      <c r="E336" s="5"/>
      <c r="F336" s="5"/>
      <c r="G336" s="5"/>
      <c r="H336" s="5">
        <f t="shared" si="168"/>
        <v>0</v>
      </c>
      <c r="I336" s="5">
        <f t="shared" si="169"/>
        <v>0</v>
      </c>
    </row>
    <row r="337" spans="1:9" hidden="1" x14ac:dyDescent="0.3">
      <c r="A337" s="7">
        <v>2282</v>
      </c>
      <c r="B337" s="38"/>
      <c r="C337" s="38"/>
      <c r="D337" s="5"/>
      <c r="E337" s="5"/>
      <c r="F337" s="5"/>
      <c r="G337" s="5"/>
      <c r="H337" s="5">
        <f t="shared" si="168"/>
        <v>0</v>
      </c>
      <c r="I337" s="5">
        <f t="shared" si="169"/>
        <v>0</v>
      </c>
    </row>
    <row r="338" spans="1:9" hidden="1" x14ac:dyDescent="0.3">
      <c r="A338" s="7">
        <v>2610</v>
      </c>
      <c r="B338" s="38"/>
      <c r="C338" s="38"/>
      <c r="D338" s="5"/>
      <c r="E338" s="5"/>
      <c r="F338" s="5"/>
      <c r="G338" s="5"/>
      <c r="H338" s="5">
        <f t="shared" si="168"/>
        <v>0</v>
      </c>
      <c r="I338" s="5">
        <f t="shared" si="169"/>
        <v>0</v>
      </c>
    </row>
    <row r="339" spans="1:9" hidden="1" x14ac:dyDescent="0.3">
      <c r="A339" s="7">
        <v>2720</v>
      </c>
      <c r="B339" s="38"/>
      <c r="C339" s="38"/>
      <c r="D339" s="5"/>
      <c r="E339" s="5"/>
      <c r="F339" s="5"/>
      <c r="G339" s="5"/>
      <c r="H339" s="5">
        <f t="shared" si="168"/>
        <v>0</v>
      </c>
      <c r="I339" s="5">
        <f t="shared" si="169"/>
        <v>0</v>
      </c>
    </row>
    <row r="340" spans="1:9" hidden="1" x14ac:dyDescent="0.3">
      <c r="A340" s="7">
        <v>2730</v>
      </c>
      <c r="B340" s="38"/>
      <c r="C340" s="38"/>
      <c r="D340" s="5"/>
      <c r="E340" s="5"/>
      <c r="F340" s="5"/>
      <c r="G340" s="5"/>
      <c r="H340" s="5">
        <f t="shared" si="168"/>
        <v>0</v>
      </c>
      <c r="I340" s="5">
        <f t="shared" si="169"/>
        <v>0</v>
      </c>
    </row>
    <row r="341" spans="1:9" hidden="1" x14ac:dyDescent="0.3">
      <c r="A341" s="7">
        <v>2800</v>
      </c>
      <c r="B341" s="38"/>
      <c r="C341" s="38"/>
      <c r="D341" s="5"/>
      <c r="E341" s="5"/>
      <c r="F341" s="5"/>
      <c r="G341" s="5"/>
      <c r="H341" s="5">
        <f t="shared" si="168"/>
        <v>0</v>
      </c>
      <c r="I341" s="5">
        <f t="shared" si="169"/>
        <v>0</v>
      </c>
    </row>
    <row r="342" spans="1:9" ht="18.75" hidden="1" customHeight="1" x14ac:dyDescent="0.3">
      <c r="A342" s="6" t="s">
        <v>9</v>
      </c>
      <c r="B342" s="38"/>
      <c r="C342" s="38"/>
      <c r="D342" s="5">
        <f>SUM(D343:D347)</f>
        <v>0</v>
      </c>
      <c r="E342" s="5">
        <f t="shared" ref="E342" si="170">SUM(E343:E347)</f>
        <v>0</v>
      </c>
      <c r="F342" s="5">
        <f t="shared" ref="F342" si="171">SUM(F343:F347)</f>
        <v>0</v>
      </c>
      <c r="G342" s="5">
        <f t="shared" ref="G342" si="172">SUM(G343:G347)</f>
        <v>0</v>
      </c>
      <c r="H342" s="5">
        <f t="shared" si="168"/>
        <v>0</v>
      </c>
      <c r="I342" s="5">
        <f t="shared" si="169"/>
        <v>0</v>
      </c>
    </row>
    <row r="343" spans="1:9" hidden="1" x14ac:dyDescent="0.3">
      <c r="A343" s="7">
        <v>3110</v>
      </c>
      <c r="B343" s="38"/>
      <c r="C343" s="38"/>
      <c r="D343" s="8"/>
      <c r="E343" s="8"/>
      <c r="F343" s="8"/>
      <c r="G343" s="8"/>
      <c r="H343" s="5">
        <f t="shared" si="168"/>
        <v>0</v>
      </c>
      <c r="I343" s="5">
        <f t="shared" si="169"/>
        <v>0</v>
      </c>
    </row>
    <row r="344" spans="1:9" hidden="1" x14ac:dyDescent="0.3">
      <c r="A344" s="7">
        <v>3122</v>
      </c>
      <c r="B344" s="38"/>
      <c r="C344" s="38"/>
      <c r="D344" s="8"/>
      <c r="E344" s="8"/>
      <c r="F344" s="8"/>
      <c r="G344" s="8"/>
      <c r="H344" s="5">
        <f t="shared" si="168"/>
        <v>0</v>
      </c>
      <c r="I344" s="5">
        <f t="shared" si="169"/>
        <v>0</v>
      </c>
    </row>
    <row r="345" spans="1:9" hidden="1" x14ac:dyDescent="0.3">
      <c r="A345" s="7">
        <v>3132</v>
      </c>
      <c r="B345" s="38"/>
      <c r="C345" s="38"/>
      <c r="D345" s="8"/>
      <c r="E345" s="8"/>
      <c r="F345" s="8"/>
      <c r="G345" s="8"/>
      <c r="H345" s="5">
        <f t="shared" si="168"/>
        <v>0</v>
      </c>
      <c r="I345" s="5">
        <f t="shared" si="169"/>
        <v>0</v>
      </c>
    </row>
    <row r="346" spans="1:9" hidden="1" x14ac:dyDescent="0.3">
      <c r="A346" s="7">
        <v>3142</v>
      </c>
      <c r="B346" s="38"/>
      <c r="C346" s="38"/>
      <c r="D346" s="8"/>
      <c r="E346" s="8"/>
      <c r="F346" s="8"/>
      <c r="G346" s="8"/>
      <c r="H346" s="5"/>
      <c r="I346" s="5"/>
    </row>
    <row r="347" spans="1:9" hidden="1" x14ac:dyDescent="0.3">
      <c r="A347" s="7"/>
      <c r="B347" s="38"/>
      <c r="C347" s="38"/>
      <c r="D347" s="8"/>
      <c r="E347" s="8"/>
      <c r="F347" s="8"/>
      <c r="G347" s="8"/>
      <c r="H347" s="5">
        <f t="shared" si="168"/>
        <v>0</v>
      </c>
      <c r="I347" s="5">
        <f t="shared" si="169"/>
        <v>0</v>
      </c>
    </row>
    <row r="348" spans="1:9" x14ac:dyDescent="0.3">
      <c r="A348" s="15" t="s">
        <v>40</v>
      </c>
      <c r="B348" s="15" t="s">
        <v>41</v>
      </c>
      <c r="C348" s="16" t="s">
        <v>42</v>
      </c>
      <c r="D348" s="13">
        <f>D349+D368</f>
        <v>0</v>
      </c>
      <c r="E348" s="13">
        <f t="shared" ref="E348" si="173">E349+E368</f>
        <v>0</v>
      </c>
      <c r="F348" s="13">
        <f t="shared" ref="F348" si="174">F349+F368</f>
        <v>328.16399999999999</v>
      </c>
      <c r="G348" s="13">
        <f t="shared" ref="G348" si="175">G349+G368</f>
        <v>328.16399999999999</v>
      </c>
      <c r="H348" s="13">
        <f>D348+F348</f>
        <v>328.16399999999999</v>
      </c>
      <c r="I348" s="13">
        <f>E348+G348</f>
        <v>328.16399999999999</v>
      </c>
    </row>
    <row r="349" spans="1:9" hidden="1" x14ac:dyDescent="0.3">
      <c r="A349" s="6" t="s">
        <v>8</v>
      </c>
      <c r="B349" s="38"/>
      <c r="C349" s="38"/>
      <c r="D349" s="5">
        <f>SUM(D350:D367)</f>
        <v>0</v>
      </c>
      <c r="E349" s="5">
        <f t="shared" ref="E349" si="176">SUM(E350:E367)</f>
        <v>0</v>
      </c>
      <c r="F349" s="5">
        <f t="shared" ref="F349" si="177">SUM(F350:F367)</f>
        <v>0</v>
      </c>
      <c r="G349" s="5">
        <f t="shared" ref="G349" si="178">SUM(G350:G367)</f>
        <v>0</v>
      </c>
      <c r="H349" s="5">
        <f t="shared" ref="H349:H373" si="179">D349+F349</f>
        <v>0</v>
      </c>
      <c r="I349" s="5">
        <f t="shared" ref="I349:I373" si="180">E349+G349</f>
        <v>0</v>
      </c>
    </row>
    <row r="350" spans="1:9" hidden="1" x14ac:dyDescent="0.3">
      <c r="A350" s="7">
        <v>2111</v>
      </c>
      <c r="B350" s="38"/>
      <c r="C350" s="38"/>
      <c r="D350" s="5"/>
      <c r="E350" s="5"/>
      <c r="F350" s="5"/>
      <c r="G350" s="5"/>
      <c r="H350" s="5">
        <f t="shared" si="179"/>
        <v>0</v>
      </c>
      <c r="I350" s="5">
        <f t="shared" si="180"/>
        <v>0</v>
      </c>
    </row>
    <row r="351" spans="1:9" hidden="1" x14ac:dyDescent="0.3">
      <c r="A351" s="7">
        <v>2120</v>
      </c>
      <c r="B351" s="38"/>
      <c r="C351" s="38"/>
      <c r="D351" s="5"/>
      <c r="E351" s="5"/>
      <c r="F351" s="5"/>
      <c r="G351" s="5"/>
      <c r="H351" s="5">
        <f t="shared" si="179"/>
        <v>0</v>
      </c>
      <c r="I351" s="5">
        <f t="shared" si="180"/>
        <v>0</v>
      </c>
    </row>
    <row r="352" spans="1:9" hidden="1" x14ac:dyDescent="0.3">
      <c r="A352" s="7">
        <v>2210</v>
      </c>
      <c r="B352" s="38"/>
      <c r="C352" s="38"/>
      <c r="D352" s="5"/>
      <c r="E352" s="5"/>
      <c r="F352" s="5"/>
      <c r="G352" s="5"/>
      <c r="H352" s="5">
        <f t="shared" si="179"/>
        <v>0</v>
      </c>
      <c r="I352" s="5">
        <f t="shared" si="180"/>
        <v>0</v>
      </c>
    </row>
    <row r="353" spans="1:9" hidden="1" x14ac:dyDescent="0.3">
      <c r="A353" s="7">
        <v>2220</v>
      </c>
      <c r="B353" s="38"/>
      <c r="C353" s="38"/>
      <c r="D353" s="5"/>
      <c r="E353" s="5"/>
      <c r="F353" s="5"/>
      <c r="G353" s="5"/>
      <c r="H353" s="5">
        <f t="shared" si="179"/>
        <v>0</v>
      </c>
      <c r="I353" s="5">
        <f t="shared" si="180"/>
        <v>0</v>
      </c>
    </row>
    <row r="354" spans="1:9" hidden="1" x14ac:dyDescent="0.3">
      <c r="A354" s="7">
        <v>2230</v>
      </c>
      <c r="B354" s="38"/>
      <c r="C354" s="38"/>
      <c r="D354" s="5"/>
      <c r="E354" s="5"/>
      <c r="F354" s="5"/>
      <c r="G354" s="5"/>
      <c r="H354" s="5">
        <f t="shared" si="179"/>
        <v>0</v>
      </c>
      <c r="I354" s="5">
        <f t="shared" si="180"/>
        <v>0</v>
      </c>
    </row>
    <row r="355" spans="1:9" hidden="1" x14ac:dyDescent="0.3">
      <c r="A355" s="7">
        <v>2240</v>
      </c>
      <c r="B355" s="38"/>
      <c r="C355" s="38"/>
      <c r="D355" s="5"/>
      <c r="E355" s="5"/>
      <c r="F355" s="5"/>
      <c r="G355" s="5"/>
      <c r="H355" s="5">
        <f t="shared" si="179"/>
        <v>0</v>
      </c>
      <c r="I355" s="5">
        <f t="shared" si="180"/>
        <v>0</v>
      </c>
    </row>
    <row r="356" spans="1:9" hidden="1" x14ac:dyDescent="0.3">
      <c r="A356" s="7">
        <v>2250</v>
      </c>
      <c r="B356" s="38"/>
      <c r="C356" s="38"/>
      <c r="D356" s="5"/>
      <c r="E356" s="5"/>
      <c r="F356" s="5"/>
      <c r="G356" s="5"/>
      <c r="H356" s="5">
        <f t="shared" si="179"/>
        <v>0</v>
      </c>
      <c r="I356" s="5">
        <f t="shared" si="180"/>
        <v>0</v>
      </c>
    </row>
    <row r="357" spans="1:9" hidden="1" x14ac:dyDescent="0.3">
      <c r="A357" s="7">
        <v>2271</v>
      </c>
      <c r="B357" s="38"/>
      <c r="C357" s="38"/>
      <c r="D357" s="5"/>
      <c r="E357" s="5"/>
      <c r="F357" s="5"/>
      <c r="G357" s="5"/>
      <c r="H357" s="5">
        <f t="shared" si="179"/>
        <v>0</v>
      </c>
      <c r="I357" s="5">
        <f t="shared" si="180"/>
        <v>0</v>
      </c>
    </row>
    <row r="358" spans="1:9" hidden="1" x14ac:dyDescent="0.3">
      <c r="A358" s="7">
        <v>2272</v>
      </c>
      <c r="B358" s="38"/>
      <c r="C358" s="38"/>
      <c r="D358" s="5"/>
      <c r="E358" s="5"/>
      <c r="F358" s="5"/>
      <c r="G358" s="5"/>
      <c r="H358" s="5">
        <f t="shared" si="179"/>
        <v>0</v>
      </c>
      <c r="I358" s="5">
        <f t="shared" si="180"/>
        <v>0</v>
      </c>
    </row>
    <row r="359" spans="1:9" hidden="1" x14ac:dyDescent="0.3">
      <c r="A359" s="7">
        <v>2273</v>
      </c>
      <c r="B359" s="38"/>
      <c r="C359" s="38"/>
      <c r="D359" s="5"/>
      <c r="E359" s="5"/>
      <c r="F359" s="5"/>
      <c r="G359" s="5"/>
      <c r="H359" s="5">
        <f t="shared" si="179"/>
        <v>0</v>
      </c>
      <c r="I359" s="5">
        <f t="shared" si="180"/>
        <v>0</v>
      </c>
    </row>
    <row r="360" spans="1:9" hidden="1" x14ac:dyDescent="0.3">
      <c r="A360" s="7">
        <v>2274</v>
      </c>
      <c r="B360" s="38"/>
      <c r="C360" s="38"/>
      <c r="D360" s="5"/>
      <c r="E360" s="5"/>
      <c r="F360" s="5"/>
      <c r="G360" s="5"/>
      <c r="H360" s="5">
        <f t="shared" si="179"/>
        <v>0</v>
      </c>
      <c r="I360" s="5">
        <f t="shared" si="180"/>
        <v>0</v>
      </c>
    </row>
    <row r="361" spans="1:9" hidden="1" x14ac:dyDescent="0.3">
      <c r="A361" s="7">
        <v>2275</v>
      </c>
      <c r="B361" s="38"/>
      <c r="C361" s="38"/>
      <c r="D361" s="5"/>
      <c r="E361" s="5"/>
      <c r="F361" s="5"/>
      <c r="G361" s="5"/>
      <c r="H361" s="5">
        <f t="shared" si="179"/>
        <v>0</v>
      </c>
      <c r="I361" s="5">
        <f t="shared" si="180"/>
        <v>0</v>
      </c>
    </row>
    <row r="362" spans="1:9" hidden="1" x14ac:dyDescent="0.3">
      <c r="A362" s="7">
        <v>2276</v>
      </c>
      <c r="B362" s="38"/>
      <c r="C362" s="38"/>
      <c r="D362" s="5"/>
      <c r="E362" s="5"/>
      <c r="F362" s="5"/>
      <c r="G362" s="5"/>
      <c r="H362" s="5">
        <f t="shared" si="179"/>
        <v>0</v>
      </c>
      <c r="I362" s="5">
        <f t="shared" si="180"/>
        <v>0</v>
      </c>
    </row>
    <row r="363" spans="1:9" hidden="1" x14ac:dyDescent="0.3">
      <c r="A363" s="7">
        <v>2282</v>
      </c>
      <c r="B363" s="38"/>
      <c r="C363" s="38"/>
      <c r="D363" s="5"/>
      <c r="E363" s="5"/>
      <c r="F363" s="5"/>
      <c r="G363" s="5"/>
      <c r="H363" s="5">
        <f t="shared" si="179"/>
        <v>0</v>
      </c>
      <c r="I363" s="5">
        <f t="shared" si="180"/>
        <v>0</v>
      </c>
    </row>
    <row r="364" spans="1:9" hidden="1" x14ac:dyDescent="0.3">
      <c r="A364" s="7">
        <v>2610</v>
      </c>
      <c r="B364" s="38"/>
      <c r="C364" s="38"/>
      <c r="D364" s="5"/>
      <c r="E364" s="5"/>
      <c r="F364" s="5"/>
      <c r="G364" s="5"/>
      <c r="H364" s="5">
        <f t="shared" si="179"/>
        <v>0</v>
      </c>
      <c r="I364" s="5">
        <f t="shared" si="180"/>
        <v>0</v>
      </c>
    </row>
    <row r="365" spans="1:9" hidden="1" x14ac:dyDescent="0.3">
      <c r="A365" s="7">
        <v>2720</v>
      </c>
      <c r="B365" s="38"/>
      <c r="C365" s="38"/>
      <c r="D365" s="5"/>
      <c r="E365" s="5"/>
      <c r="F365" s="5"/>
      <c r="G365" s="5"/>
      <c r="H365" s="5">
        <f t="shared" si="179"/>
        <v>0</v>
      </c>
      <c r="I365" s="5">
        <f t="shared" si="180"/>
        <v>0</v>
      </c>
    </row>
    <row r="366" spans="1:9" hidden="1" x14ac:dyDescent="0.3">
      <c r="A366" s="7">
        <v>2730</v>
      </c>
      <c r="B366" s="38"/>
      <c r="C366" s="38"/>
      <c r="D366" s="5"/>
      <c r="E366" s="5"/>
      <c r="F366" s="5"/>
      <c r="G366" s="5"/>
      <c r="H366" s="5">
        <f t="shared" si="179"/>
        <v>0</v>
      </c>
      <c r="I366" s="5">
        <f t="shared" si="180"/>
        <v>0</v>
      </c>
    </row>
    <row r="367" spans="1:9" hidden="1" x14ac:dyDescent="0.3">
      <c r="A367" s="7">
        <v>2800</v>
      </c>
      <c r="B367" s="38"/>
      <c r="C367" s="38"/>
      <c r="D367" s="5"/>
      <c r="E367" s="5"/>
      <c r="F367" s="5"/>
      <c r="G367" s="5"/>
      <c r="H367" s="5">
        <f t="shared" si="179"/>
        <v>0</v>
      </c>
      <c r="I367" s="5">
        <f t="shared" si="180"/>
        <v>0</v>
      </c>
    </row>
    <row r="368" spans="1:9" ht="18.75" customHeight="1" x14ac:dyDescent="0.3">
      <c r="A368" s="6" t="s">
        <v>9</v>
      </c>
      <c r="B368" s="38"/>
      <c r="C368" s="38"/>
      <c r="D368" s="5">
        <f>SUM(D369:D373)</f>
        <v>0</v>
      </c>
      <c r="E368" s="5">
        <f t="shared" ref="E368" si="181">SUM(E369:E373)</f>
        <v>0</v>
      </c>
      <c r="F368" s="5">
        <f>SUM(F369:F373)</f>
        <v>328.16399999999999</v>
      </c>
      <c r="G368" s="5">
        <f t="shared" ref="G368" si="182">SUM(G369:G373)</f>
        <v>328.16399999999999</v>
      </c>
      <c r="H368" s="5">
        <f t="shared" si="179"/>
        <v>328.16399999999999</v>
      </c>
      <c r="I368" s="5">
        <f t="shared" si="180"/>
        <v>328.16399999999999</v>
      </c>
    </row>
    <row r="369" spans="1:12" hidden="1" x14ac:dyDescent="0.3">
      <c r="A369" s="7">
        <v>3110</v>
      </c>
      <c r="B369" s="38"/>
      <c r="C369" s="38"/>
      <c r="D369" s="5"/>
      <c r="E369" s="5"/>
      <c r="F369" s="5"/>
      <c r="G369" s="5"/>
      <c r="H369" s="5">
        <f t="shared" si="179"/>
        <v>0</v>
      </c>
      <c r="I369" s="5">
        <f t="shared" si="180"/>
        <v>0</v>
      </c>
    </row>
    <row r="370" spans="1:12" hidden="1" x14ac:dyDescent="0.3">
      <c r="A370" s="7">
        <v>3122</v>
      </c>
      <c r="B370" s="38"/>
      <c r="C370" s="38"/>
      <c r="D370" s="5"/>
      <c r="E370" s="5"/>
      <c r="F370" s="5"/>
      <c r="G370" s="5"/>
      <c r="H370" s="5">
        <f t="shared" si="179"/>
        <v>0</v>
      </c>
      <c r="I370" s="5">
        <f t="shared" si="180"/>
        <v>0</v>
      </c>
    </row>
    <row r="371" spans="1:12" hidden="1" x14ac:dyDescent="0.3">
      <c r="A371" s="7">
        <v>3132</v>
      </c>
      <c r="B371" s="38"/>
      <c r="C371" s="38"/>
      <c r="D371" s="5"/>
      <c r="E371" s="5"/>
      <c r="F371" s="5"/>
      <c r="G371" s="5"/>
      <c r="H371" s="5">
        <f t="shared" si="179"/>
        <v>0</v>
      </c>
      <c r="I371" s="5">
        <f t="shared" si="180"/>
        <v>0</v>
      </c>
    </row>
    <row r="372" spans="1:12" x14ac:dyDescent="0.3">
      <c r="A372" s="7">
        <v>3142</v>
      </c>
      <c r="B372" s="38"/>
      <c r="C372" s="38"/>
      <c r="D372" s="5">
        <v>0</v>
      </c>
      <c r="E372" s="5">
        <v>0</v>
      </c>
      <c r="F372" s="5">
        <v>328.16399999999999</v>
      </c>
      <c r="G372" s="5">
        <v>328.16399999999999</v>
      </c>
      <c r="H372" s="5">
        <f t="shared" ref="H372" si="183">D372+F372</f>
        <v>328.16399999999999</v>
      </c>
      <c r="I372" s="5">
        <f t="shared" ref="I372" si="184">E372+G372</f>
        <v>328.16399999999999</v>
      </c>
    </row>
    <row r="373" spans="1:12" hidden="1" x14ac:dyDescent="0.3">
      <c r="A373" s="7"/>
      <c r="B373" s="38"/>
      <c r="C373" s="38"/>
      <c r="D373" s="8"/>
      <c r="E373" s="8"/>
      <c r="F373" s="8"/>
      <c r="G373" s="8"/>
      <c r="H373" s="5">
        <f t="shared" si="179"/>
        <v>0</v>
      </c>
      <c r="I373" s="5">
        <f t="shared" si="180"/>
        <v>0</v>
      </c>
    </row>
    <row r="374" spans="1:12" ht="37.5" x14ac:dyDescent="0.3">
      <c r="A374" s="15" t="s">
        <v>43</v>
      </c>
      <c r="B374" s="15" t="s">
        <v>44</v>
      </c>
      <c r="C374" s="16" t="s">
        <v>45</v>
      </c>
      <c r="D374" s="13">
        <f>D375+D394</f>
        <v>0</v>
      </c>
      <c r="E374" s="13">
        <f t="shared" ref="E374" si="185">E375+E394</f>
        <v>0</v>
      </c>
      <c r="F374" s="13">
        <f t="shared" ref="F374" si="186">F375+F394</f>
        <v>352.00000000000006</v>
      </c>
      <c r="G374" s="13">
        <f t="shared" ref="G374" si="187">G375+G394</f>
        <v>338.74700000000001</v>
      </c>
      <c r="H374" s="13">
        <f>D374+F374</f>
        <v>352.00000000000006</v>
      </c>
      <c r="I374" s="13">
        <f>E374+G374</f>
        <v>338.74700000000001</v>
      </c>
      <c r="L374" s="19"/>
    </row>
    <row r="375" spans="1:12" x14ac:dyDescent="0.3">
      <c r="A375" s="17" t="s">
        <v>8</v>
      </c>
      <c r="B375" s="38"/>
      <c r="C375" s="38"/>
      <c r="D375" s="5">
        <f>SUM(D376:D393)</f>
        <v>0</v>
      </c>
      <c r="E375" s="5">
        <f t="shared" ref="E375" si="188">SUM(E376:E393)</f>
        <v>0</v>
      </c>
      <c r="F375" s="5">
        <f t="shared" ref="F375" si="189">SUM(F376:F393)</f>
        <v>309.64000000000004</v>
      </c>
      <c r="G375" s="5">
        <f t="shared" ref="G375" si="190">SUM(G376:G393)</f>
        <v>296.387</v>
      </c>
      <c r="H375" s="5">
        <f t="shared" ref="H375:H399" si="191">D375+F375</f>
        <v>309.64000000000004</v>
      </c>
      <c r="I375" s="5">
        <f t="shared" ref="I375:I399" si="192">E375+G375</f>
        <v>296.387</v>
      </c>
    </row>
    <row r="376" spans="1:12" hidden="1" x14ac:dyDescent="0.3">
      <c r="A376" s="18">
        <v>2111</v>
      </c>
      <c r="B376" s="38"/>
      <c r="C376" s="38"/>
      <c r="D376" s="5"/>
      <c r="E376" s="5"/>
      <c r="F376" s="5"/>
      <c r="G376" s="5"/>
      <c r="H376" s="5">
        <f t="shared" si="191"/>
        <v>0</v>
      </c>
      <c r="I376" s="5">
        <f t="shared" si="192"/>
        <v>0</v>
      </c>
    </row>
    <row r="377" spans="1:12" hidden="1" x14ac:dyDescent="0.3">
      <c r="A377" s="18">
        <v>2120</v>
      </c>
      <c r="B377" s="38"/>
      <c r="C377" s="38"/>
      <c r="D377" s="5"/>
      <c r="E377" s="5"/>
      <c r="F377" s="5"/>
      <c r="G377" s="5"/>
      <c r="H377" s="5">
        <f t="shared" si="191"/>
        <v>0</v>
      </c>
      <c r="I377" s="5">
        <f t="shared" si="192"/>
        <v>0</v>
      </c>
    </row>
    <row r="378" spans="1:12" x14ac:dyDescent="0.3">
      <c r="A378" s="18">
        <v>2210</v>
      </c>
      <c r="B378" s="38"/>
      <c r="C378" s="38"/>
      <c r="D378" s="5">
        <v>0</v>
      </c>
      <c r="E378" s="5">
        <v>0</v>
      </c>
      <c r="F378" s="5">
        <v>294.72000000000003</v>
      </c>
      <c r="G378" s="5">
        <v>281.46699999999998</v>
      </c>
      <c r="H378" s="5">
        <f t="shared" si="191"/>
        <v>294.72000000000003</v>
      </c>
      <c r="I378" s="5">
        <f t="shared" si="192"/>
        <v>281.46699999999998</v>
      </c>
    </row>
    <row r="379" spans="1:12" hidden="1" x14ac:dyDescent="0.3">
      <c r="A379" s="18">
        <v>2220</v>
      </c>
      <c r="B379" s="38"/>
      <c r="C379" s="38"/>
      <c r="D379" s="5"/>
      <c r="E379" s="5"/>
      <c r="F379" s="5"/>
      <c r="G379" s="5"/>
      <c r="H379" s="5">
        <f t="shared" si="191"/>
        <v>0</v>
      </c>
      <c r="I379" s="5">
        <f t="shared" si="192"/>
        <v>0</v>
      </c>
    </row>
    <row r="380" spans="1:12" hidden="1" x14ac:dyDescent="0.3">
      <c r="A380" s="18">
        <v>2230</v>
      </c>
      <c r="B380" s="38"/>
      <c r="C380" s="38"/>
      <c r="D380" s="5"/>
      <c r="E380" s="5"/>
      <c r="F380" s="5"/>
      <c r="G380" s="5"/>
      <c r="H380" s="5">
        <f t="shared" si="191"/>
        <v>0</v>
      </c>
      <c r="I380" s="5">
        <f t="shared" si="192"/>
        <v>0</v>
      </c>
    </row>
    <row r="381" spans="1:12" x14ac:dyDescent="0.3">
      <c r="A381" s="18">
        <v>2240</v>
      </c>
      <c r="B381" s="38"/>
      <c r="C381" s="38"/>
      <c r="D381" s="5">
        <v>0</v>
      </c>
      <c r="E381" s="5">
        <v>0</v>
      </c>
      <c r="F381" s="5">
        <v>14.92</v>
      </c>
      <c r="G381" s="5">
        <v>14.92</v>
      </c>
      <c r="H381" s="5">
        <f t="shared" si="191"/>
        <v>14.92</v>
      </c>
      <c r="I381" s="5">
        <f t="shared" si="192"/>
        <v>14.92</v>
      </c>
    </row>
    <row r="382" spans="1:12" hidden="1" x14ac:dyDescent="0.3">
      <c r="A382" s="18">
        <v>2250</v>
      </c>
      <c r="B382" s="38"/>
      <c r="C382" s="38"/>
      <c r="D382" s="5"/>
      <c r="E382" s="5"/>
      <c r="F382" s="5"/>
      <c r="G382" s="5"/>
      <c r="H382" s="5">
        <f t="shared" si="191"/>
        <v>0</v>
      </c>
      <c r="I382" s="5">
        <f t="shared" si="192"/>
        <v>0</v>
      </c>
    </row>
    <row r="383" spans="1:12" hidden="1" x14ac:dyDescent="0.3">
      <c r="A383" s="18">
        <v>2271</v>
      </c>
      <c r="B383" s="38"/>
      <c r="C383" s="38"/>
      <c r="D383" s="5"/>
      <c r="E383" s="5"/>
      <c r="F383" s="5"/>
      <c r="G383" s="5"/>
      <c r="H383" s="5">
        <f t="shared" si="191"/>
        <v>0</v>
      </c>
      <c r="I383" s="5">
        <f t="shared" si="192"/>
        <v>0</v>
      </c>
    </row>
    <row r="384" spans="1:12" hidden="1" x14ac:dyDescent="0.3">
      <c r="A384" s="18">
        <v>2272</v>
      </c>
      <c r="B384" s="38"/>
      <c r="C384" s="38"/>
      <c r="D384" s="5"/>
      <c r="E384" s="5"/>
      <c r="F384" s="5"/>
      <c r="G384" s="5"/>
      <c r="H384" s="5">
        <f t="shared" si="191"/>
        <v>0</v>
      </c>
      <c r="I384" s="5">
        <f t="shared" si="192"/>
        <v>0</v>
      </c>
    </row>
    <row r="385" spans="1:9" hidden="1" x14ac:dyDescent="0.3">
      <c r="A385" s="18">
        <v>2273</v>
      </c>
      <c r="B385" s="38"/>
      <c r="C385" s="38"/>
      <c r="D385" s="5"/>
      <c r="E385" s="5"/>
      <c r="F385" s="5"/>
      <c r="G385" s="5"/>
      <c r="H385" s="5">
        <f t="shared" si="191"/>
        <v>0</v>
      </c>
      <c r="I385" s="5">
        <f t="shared" si="192"/>
        <v>0</v>
      </c>
    </row>
    <row r="386" spans="1:9" hidden="1" x14ac:dyDescent="0.3">
      <c r="A386" s="18">
        <v>2274</v>
      </c>
      <c r="B386" s="38"/>
      <c r="C386" s="38"/>
      <c r="D386" s="5"/>
      <c r="E386" s="5"/>
      <c r="F386" s="5"/>
      <c r="G386" s="5"/>
      <c r="H386" s="5">
        <f t="shared" si="191"/>
        <v>0</v>
      </c>
      <c r="I386" s="5">
        <f t="shared" si="192"/>
        <v>0</v>
      </c>
    </row>
    <row r="387" spans="1:9" hidden="1" x14ac:dyDescent="0.3">
      <c r="A387" s="18">
        <v>2275</v>
      </c>
      <c r="B387" s="38"/>
      <c r="C387" s="38"/>
      <c r="D387" s="5"/>
      <c r="E387" s="5"/>
      <c r="F387" s="5"/>
      <c r="G387" s="5"/>
      <c r="H387" s="5">
        <f t="shared" si="191"/>
        <v>0</v>
      </c>
      <c r="I387" s="5">
        <f t="shared" si="192"/>
        <v>0</v>
      </c>
    </row>
    <row r="388" spans="1:9" hidden="1" x14ac:dyDescent="0.3">
      <c r="A388" s="18">
        <v>2276</v>
      </c>
      <c r="B388" s="38"/>
      <c r="C388" s="38"/>
      <c r="D388" s="5"/>
      <c r="E388" s="5"/>
      <c r="F388" s="5"/>
      <c r="G388" s="5"/>
      <c r="H388" s="5">
        <f t="shared" si="191"/>
        <v>0</v>
      </c>
      <c r="I388" s="5">
        <f t="shared" si="192"/>
        <v>0</v>
      </c>
    </row>
    <row r="389" spans="1:9" hidden="1" x14ac:dyDescent="0.3">
      <c r="A389" s="18">
        <v>2282</v>
      </c>
      <c r="B389" s="38"/>
      <c r="C389" s="38"/>
      <c r="D389" s="5"/>
      <c r="E389" s="5"/>
      <c r="F389" s="5"/>
      <c r="G389" s="5"/>
      <c r="H389" s="5">
        <f t="shared" si="191"/>
        <v>0</v>
      </c>
      <c r="I389" s="5">
        <f t="shared" si="192"/>
        <v>0</v>
      </c>
    </row>
    <row r="390" spans="1:9" hidden="1" x14ac:dyDescent="0.3">
      <c r="A390" s="18">
        <v>2610</v>
      </c>
      <c r="B390" s="38"/>
      <c r="C390" s="38"/>
      <c r="D390" s="5"/>
      <c r="E390" s="5"/>
      <c r="F390" s="5"/>
      <c r="G390" s="5"/>
      <c r="H390" s="5">
        <f t="shared" si="191"/>
        <v>0</v>
      </c>
      <c r="I390" s="5">
        <f t="shared" si="192"/>
        <v>0</v>
      </c>
    </row>
    <row r="391" spans="1:9" hidden="1" x14ac:dyDescent="0.3">
      <c r="A391" s="18">
        <v>2720</v>
      </c>
      <c r="B391" s="38"/>
      <c r="C391" s="38"/>
      <c r="D391" s="5"/>
      <c r="E391" s="5"/>
      <c r="F391" s="5"/>
      <c r="G391" s="5"/>
      <c r="H391" s="5">
        <f t="shared" si="191"/>
        <v>0</v>
      </c>
      <c r="I391" s="5">
        <f t="shared" si="192"/>
        <v>0</v>
      </c>
    </row>
    <row r="392" spans="1:9" hidden="1" x14ac:dyDescent="0.3">
      <c r="A392" s="18">
        <v>2730</v>
      </c>
      <c r="B392" s="38"/>
      <c r="C392" s="38"/>
      <c r="D392" s="5"/>
      <c r="E392" s="5"/>
      <c r="F392" s="5"/>
      <c r="G392" s="5"/>
      <c r="H392" s="5">
        <f t="shared" si="191"/>
        <v>0</v>
      </c>
      <c r="I392" s="5">
        <f t="shared" si="192"/>
        <v>0</v>
      </c>
    </row>
    <row r="393" spans="1:9" hidden="1" x14ac:dyDescent="0.3">
      <c r="A393" s="18">
        <v>2800</v>
      </c>
      <c r="B393" s="38"/>
      <c r="C393" s="38"/>
      <c r="D393" s="5"/>
      <c r="E393" s="5"/>
      <c r="F393" s="5"/>
      <c r="G393" s="5"/>
      <c r="H393" s="5">
        <f t="shared" si="191"/>
        <v>0</v>
      </c>
      <c r="I393" s="5">
        <f t="shared" si="192"/>
        <v>0</v>
      </c>
    </row>
    <row r="394" spans="1:9" ht="18.75" customHeight="1" x14ac:dyDescent="0.3">
      <c r="A394" s="17" t="s">
        <v>9</v>
      </c>
      <c r="B394" s="38"/>
      <c r="C394" s="38"/>
      <c r="D394" s="5">
        <f>SUM(D395:D399)</f>
        <v>0</v>
      </c>
      <c r="E394" s="5">
        <f t="shared" ref="E394" si="193">SUM(E395:E399)</f>
        <v>0</v>
      </c>
      <c r="F394" s="5">
        <f t="shared" ref="F394" si="194">SUM(F395:F399)</f>
        <v>42.36</v>
      </c>
      <c r="G394" s="5">
        <f t="shared" ref="G394" si="195">SUM(G395:G399)</f>
        <v>42.36</v>
      </c>
      <c r="H394" s="5">
        <f t="shared" si="191"/>
        <v>42.36</v>
      </c>
      <c r="I394" s="5">
        <f t="shared" si="192"/>
        <v>42.36</v>
      </c>
    </row>
    <row r="395" spans="1:9" x14ac:dyDescent="0.3">
      <c r="A395" s="18">
        <v>3110</v>
      </c>
      <c r="B395" s="38"/>
      <c r="C395" s="38"/>
      <c r="D395" s="5">
        <v>0</v>
      </c>
      <c r="E395" s="5">
        <v>0</v>
      </c>
      <c r="F395" s="5">
        <v>42.36</v>
      </c>
      <c r="G395" s="5">
        <v>42.36</v>
      </c>
      <c r="H395" s="5">
        <f t="shared" si="191"/>
        <v>42.36</v>
      </c>
      <c r="I395" s="5">
        <f t="shared" si="192"/>
        <v>42.36</v>
      </c>
    </row>
    <row r="396" spans="1:9" hidden="1" x14ac:dyDescent="0.3">
      <c r="A396" s="18">
        <v>3122</v>
      </c>
      <c r="B396" s="38"/>
      <c r="C396" s="38"/>
      <c r="D396" s="5">
        <v>0</v>
      </c>
      <c r="E396" s="5"/>
      <c r="F396" s="5"/>
      <c r="G396" s="5"/>
      <c r="H396" s="5">
        <f t="shared" si="191"/>
        <v>0</v>
      </c>
      <c r="I396" s="5">
        <f t="shared" si="192"/>
        <v>0</v>
      </c>
    </row>
    <row r="397" spans="1:9" hidden="1" x14ac:dyDescent="0.3">
      <c r="A397" s="18">
        <v>3132</v>
      </c>
      <c r="B397" s="38"/>
      <c r="C397" s="38"/>
      <c r="D397" s="5">
        <v>0</v>
      </c>
      <c r="E397" s="5"/>
      <c r="F397" s="5"/>
      <c r="G397" s="5"/>
      <c r="H397" s="5">
        <f t="shared" si="191"/>
        <v>0</v>
      </c>
      <c r="I397" s="5">
        <f t="shared" si="192"/>
        <v>0</v>
      </c>
    </row>
    <row r="398" spans="1:9" hidden="1" x14ac:dyDescent="0.3">
      <c r="A398" s="18">
        <v>3142</v>
      </c>
      <c r="B398" s="38"/>
      <c r="C398" s="38"/>
      <c r="D398" s="5">
        <v>0</v>
      </c>
      <c r="E398" s="5"/>
      <c r="F398" s="5"/>
      <c r="G398" s="5"/>
      <c r="H398" s="5">
        <f t="shared" ref="H398" si="196">D398+F398</f>
        <v>0</v>
      </c>
      <c r="I398" s="5">
        <f t="shared" ref="I398" si="197">E398+G398</f>
        <v>0</v>
      </c>
    </row>
    <row r="399" spans="1:9" x14ac:dyDescent="0.3">
      <c r="A399" s="18">
        <v>3210</v>
      </c>
      <c r="B399" s="38"/>
      <c r="C399" s="38"/>
      <c r="D399" s="5">
        <v>0</v>
      </c>
      <c r="E399" s="5">
        <v>0</v>
      </c>
      <c r="F399" s="5">
        <v>0</v>
      </c>
      <c r="G399" s="5">
        <v>0</v>
      </c>
      <c r="H399" s="5">
        <f t="shared" si="191"/>
        <v>0</v>
      </c>
      <c r="I399" s="5">
        <f t="shared" si="192"/>
        <v>0</v>
      </c>
    </row>
    <row r="402" spans="1:6" ht="24" customHeight="1" x14ac:dyDescent="0.3">
      <c r="A402" s="39" t="s">
        <v>46</v>
      </c>
      <c r="B402" s="39"/>
      <c r="F402" s="2" t="s">
        <v>48</v>
      </c>
    </row>
    <row r="404" spans="1:6" x14ac:dyDescent="0.3">
      <c r="A404" s="39" t="s">
        <v>47</v>
      </c>
      <c r="B404" s="39"/>
      <c r="F404" s="2" t="s">
        <v>49</v>
      </c>
    </row>
  </sheetData>
  <mergeCells count="43">
    <mergeCell ref="A402:B402"/>
    <mergeCell ref="A404:B404"/>
    <mergeCell ref="B11:B35"/>
    <mergeCell ref="C11:C35"/>
    <mergeCell ref="B37:B61"/>
    <mergeCell ref="C37:C61"/>
    <mergeCell ref="B63:B87"/>
    <mergeCell ref="C63:C87"/>
    <mergeCell ref="B89:B113"/>
    <mergeCell ref="C89:C113"/>
    <mergeCell ref="C115:C139"/>
    <mergeCell ref="B115:B139"/>
    <mergeCell ref="C141:C165"/>
    <mergeCell ref="B141:B165"/>
    <mergeCell ref="B167:B191"/>
    <mergeCell ref="C167:C191"/>
    <mergeCell ref="B375:B399"/>
    <mergeCell ref="C375:C399"/>
    <mergeCell ref="B271:B295"/>
    <mergeCell ref="C271:C295"/>
    <mergeCell ref="B297:B321"/>
    <mergeCell ref="C297:C321"/>
    <mergeCell ref="B323:B347"/>
    <mergeCell ref="C323:C347"/>
    <mergeCell ref="B349:B373"/>
    <mergeCell ref="C349:C373"/>
    <mergeCell ref="A10:C10"/>
    <mergeCell ref="A1:I1"/>
    <mergeCell ref="A2:I2"/>
    <mergeCell ref="A3:I3"/>
    <mergeCell ref="A4:I4"/>
    <mergeCell ref="D7:E7"/>
    <mergeCell ref="F7:G7"/>
    <mergeCell ref="H7:I7"/>
    <mergeCell ref="A7:A8"/>
    <mergeCell ref="B7:B8"/>
    <mergeCell ref="C7:C8"/>
    <mergeCell ref="B193:B217"/>
    <mergeCell ref="C193:C217"/>
    <mergeCell ref="B219:B243"/>
    <mergeCell ref="C219:C243"/>
    <mergeCell ref="C245:C269"/>
    <mergeCell ref="B245:B269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300" r:id="rId1"/>
  <rowBreaks count="2" manualBreakCount="2">
    <brk id="35" max="16383" man="1"/>
    <brk id="7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2021</vt:lpstr>
      <vt:lpstr>2020</vt:lpstr>
      <vt:lpstr>'2020'!Заголовки_для_печати</vt:lpstr>
      <vt:lpstr>'2021'!Заголовки_для_печати</vt:lpstr>
      <vt:lpstr>'2020'!Область_печати</vt:lpstr>
      <vt:lpstr>'2021'!Область_печати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2022-05-17T14:20:33Z</dcterms:modified>
</cp:coreProperties>
</file>